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90" windowWidth="15195" windowHeight="5295" activeTab="0"/>
  </bookViews>
  <sheets>
    <sheet name="дод до поясн" sheetId="1" r:id="rId1"/>
    <sheet name="Спеціальний фонд" sheetId="2" state="hidden" r:id="rId2"/>
    <sheet name="Лист1" sheetId="3" state="hidden" r:id="rId3"/>
  </sheets>
  <definedNames>
    <definedName name="_xlnm.Print_Titles" localSheetId="0">'дод до поясн'!$3:$3</definedName>
    <definedName name="_xlnm.Print_Area" localSheetId="0">'дод до поясн'!$A$1:$D$125</definedName>
  </definedNames>
  <calcPr fullCalcOnLoad="1"/>
</workbook>
</file>

<file path=xl/sharedStrings.xml><?xml version="1.0" encoding="utf-8"?>
<sst xmlns="http://schemas.openxmlformats.org/spreadsheetml/2006/main" count="419" uniqueCount="375">
  <si>
    <r>
      <t xml:space="preserve">з: </t>
    </r>
    <r>
      <rPr>
        <sz val="24"/>
        <color indexed="10"/>
        <rFont val="Times New Roman"/>
        <family val="1"/>
      </rPr>
      <t>встановлення спортних майданчиків на території ЗОШ №8 (з ПКД) (КФКВ 070201)</t>
    </r>
  </si>
  <si>
    <r>
      <t xml:space="preserve">на: </t>
    </r>
    <r>
      <rPr>
        <sz val="24"/>
        <color indexed="10"/>
        <rFont val="Times New Roman"/>
        <family val="1"/>
      </rPr>
      <t>реконструкцію спортивного майданчику ЗОШ №8 (з ПКД) (КФКВ 150110)</t>
    </r>
  </si>
  <si>
    <t>Субвенція з обласного бюджету на забезпечення видатків соціально-економічного і культурного розвитку міста (міська Програма забезпечення амбулаторного лікування хворим нефрологічного профілю мешканців міста Черкаси) (видатки споживання по департаменту охорони здоров'я та медичних послуг, КФКВ 250404)</t>
  </si>
  <si>
    <t>Капітальний ремонт приміщень(заміна вікон)   бібліотеки-філії №2 для дітей вул. Сумгаїтська 24/1 (КФКВ 110201)</t>
  </si>
  <si>
    <t>Капітальний ремонт приміщень (заміна вікон), в т.ч.: ДНЗ № 1 (з ПКД) (КФКВ 070101)</t>
  </si>
  <si>
    <t>Капітальний ремонт покрівлі СШ І-ІІІ ступенів № 18 Черкаської міської ради (КФКВ 070201)</t>
  </si>
  <si>
    <t>Реконструкція системи опалення, монтаж вузла обліку тепла  ЗОШ І-ІІІ ступенів № 30 Черкаської міської ради (з ПКД) (КФКВ 150110)</t>
  </si>
  <si>
    <t>Внески в статутний капітал КП "Дирекція парків" (КФКВ 180409), у т.ч.:</t>
  </si>
  <si>
    <t xml:space="preserve"> - на придбання трактора з відвалом, причепом та подрібнювачем відходів деревини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</si>
  <si>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 (КФКВ 091204)</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</si>
  <si>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 (КФКВ 091204)</t>
  </si>
  <si>
    <t>Реконстукція спортивного майданчика в межах території будинків по вул. В. Чорновола, 120/2 та вул. Радянська, 37 м. Черкаси (з ПКД) (КФКВ 150101)</t>
  </si>
  <si>
    <t>Будівництво мереж зовнішнього освітлення пішохідної алеї від вул. Р. Люксембург (вздовж ЗОШ № 2) до житлового будинку  № 162 по вул. В. Чорновола (з ПКД) (КФКВ 150101)</t>
  </si>
  <si>
    <t>Реконструкція зовнішнього освітлення по вул. Смілянській, 1 в м. Черкаси (з ПКД) (КФКВ 150101)</t>
  </si>
  <si>
    <t>Капітальний ремонт внутрішньоквартального проїзду з вул. В. Чорновола до буд. 120/1 та буд. 120/2 м. Черкаси (з ПКД) (КФКВ 170703)</t>
  </si>
  <si>
    <t>Будівництво зовнішнього освітлення по вул. Корольова м. Черкаси (з ПКД) (КФКВ 150101)</t>
  </si>
  <si>
    <t>Капітальний ремонт внутрішньобудинкового проїзду по вул. Громова між буд. № 95-99 в м. Черкаси (з ПКД) (КФКВ 170703)</t>
  </si>
  <si>
    <t>Капітальний ремонт внутрішньоквартального проїзду пров. Коцюбинського між вул. Пастерівської та Р. Люксембург м. Черкаси (з ПКД) (КФКВ 170703)</t>
  </si>
  <si>
    <t>,</t>
  </si>
  <si>
    <t>Капітальний ремонт внутрішньобудинкового проїзду по просп. Хіміків, 52 в м. Черкаси (з ПКД) (КФКВ 170703)</t>
  </si>
  <si>
    <t>Будівництво тротуару по непарній стороні по вул.Ярослава Галана від будинків № 13/2 до № 19 в м.Черкаси (з ПКД) (КФКВ 170703)</t>
  </si>
  <si>
    <t>Виготовлення ПКД на реконструкцію фонтану в Дитячому парку (КФКВ 150101)</t>
  </si>
  <si>
    <t>Реконструкція спортивного майданчика (тренажери) у дворі будинку № 81 по вул.Героїв Дніпра в м. Черкаси (з ПКД) (КФКВ 150101)</t>
  </si>
  <si>
    <r>
      <rPr>
        <b/>
        <sz val="24"/>
        <rFont val="Times New Roman"/>
        <family val="1"/>
      </rPr>
      <t>з:</t>
    </r>
    <r>
      <rPr>
        <sz val="24"/>
        <rFont val="Times New Roman"/>
        <family val="1"/>
      </rPr>
      <t xml:space="preserve"> будівництва дитячих майданчиків  в м. Черкаси (з ПКД): вул. Орджонікідзе, 94; вул. Добровольського, 6; вул. Толстого, 78 </t>
    </r>
  </si>
  <si>
    <r>
      <t xml:space="preserve">на: </t>
    </r>
    <r>
      <rPr>
        <sz val="24"/>
        <rFont val="Times New Roman"/>
        <family val="1"/>
      </rPr>
      <t xml:space="preserve">реконструкцію дитячих майданчиків  в м. Черкаси (з ПКД): вул. Орджонікідзе, 94; вул. Добровольського, 6; вул. Толстого, 78 </t>
    </r>
  </si>
  <si>
    <t>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(КФКВ 250404, фонд депутатів міської ради Личка Д.Ю. "-" 2198,00 грн., Ткаченка С.В. "-" 2198,00 грн., Казаряна Н.П. "-" 2198,00 грн., Бурячинського В.С. "-" 2198,00 грн., Ботнара Ю.А. "-" 2198,00 грн., Нищика Я.В. "-" 2198,00 грн., Кучі А.І. "-" 2198,00 грн. Кіти І.М. "-" 2198,00 грн.)</t>
  </si>
  <si>
    <t>Капітальний ремонт внутрішніх мереж опалення (встановлення лічильника тепла) Дитячої школи мистецтв (з ПКД) (КФКВ 110205)</t>
  </si>
  <si>
    <t>Капітальний ремонт приміщень (заміна вікон), в т.ч.: ДНЗ № 13 (з ПКД) (КФКВ 070101)</t>
  </si>
  <si>
    <t xml:space="preserve"> - по пологовому будинку (КФКВ 080203)</t>
  </si>
  <si>
    <t xml:space="preserve"> - по поліклініках і амбулаторіях (у т.ч. 500000,00 грн. трансферти КНП "П'ята Черкаська міська поліклініка", КФКВ 080300)</t>
  </si>
  <si>
    <t>Видатки по органах місцевого самоврядування (видатки споживання, КФКВ 010116):</t>
  </si>
  <si>
    <t xml:space="preserve"> - департамент організаційного забезпечення</t>
  </si>
  <si>
    <t xml:space="preserve"> - департамент охорони здоров'я та медичних послуг </t>
  </si>
  <si>
    <t xml:space="preserve"> - на виготовлення проектно-кошторисної документації по реконструкції скверу "Юність"</t>
  </si>
  <si>
    <t>Капітальний ремонт приміщень (заміна вікон), у т.ч.:  ЗОШ І-ІІІ ступенів № 8 (з ПКД) (КФКВ 070201)</t>
  </si>
  <si>
    <t>Капітальний ремонт покрівлі філії Черкаської дитячої художньої школи ім. Д. Нарбута за адресою м. Черкаси, Сумгаїтська 38 (з ПКД) (КФКВ 110205)</t>
  </si>
  <si>
    <t>Капітальний ремонт внутрішних приміщень будівлі Черкаської дитячої художньої школи ім. Д. Нарбута (з ПКД) (КФКВ 110205)</t>
  </si>
  <si>
    <t xml:space="preserve"> - по інформаційно-аналітичному центру медичної статистики та здоровя (КФКВ 081002)</t>
  </si>
  <si>
    <t>Міська Програма організації та проведення святкових заходів, відзначення знаменних і пам"ятних дат у місті (КФКВ 110502)</t>
  </si>
  <si>
    <t>Видатки на оплату праці працівникам центру соціальних служб для сім'ї, дітей та молоді (КФКВ 091101)</t>
  </si>
  <si>
    <t>Міська Програма забезпечення діагностики невідкладних станів на комп'ютерному томографі (КФКВ 080101)</t>
  </si>
  <si>
    <t>Інші поточні видатки лікарень (КФКВ 080101)</t>
  </si>
  <si>
    <t>1. Уточнення за рахунок субвенцій:</t>
  </si>
  <si>
    <t>Субвенція на проведення видатків місцевих бюджетів, що враховуються при визначені обсягу міжбюджетних трансфертів (на виплату допомоги на догляд за інвалідом I чи II групи внаслідок психічного розладу) (код 41035200)</t>
  </si>
  <si>
    <t>Субвенція з обласного бюджету на проведення видатків місцевих бюджетів, що враховуються при визначені обсягу міжбюджетних трансфертів (у тому числі на виплату допомоги на догляд за інвалідом I чи II групи внаслідок психічного розладу) (видатки споживання по департаменту соціальної політики, КФКВ 090413)</t>
  </si>
  <si>
    <t>Субвенція на проведення видатків місцевих бюджетів, що враховуються при визначені обсягу міжбюджетних трансфертів (на компесаційні виплати інвалідам на бензин, ремонт, техобслуговування автотранспорту та траспортне обслуговування) (код 41035200)</t>
  </si>
  <si>
    <t>Субвенція з обласного бюджету на проведення видатків місцевих бюджетів, що враховуються при визначені обсягу міжбюджетних трансфертів (на компесаційні виплати інвалідам на бензин, ремонт, техобслуговування автотранспорту та траспортне обслуговування) (видатки споживання по департаменту соціальної політики, КФКВ 091303)</t>
  </si>
  <si>
    <t xml:space="preserve"> - департамент архітектури, містобудування та інспектування </t>
  </si>
  <si>
    <t>Міська Програма забезпечення правопорядку (КФКВ 250404)</t>
  </si>
  <si>
    <t>Департамент економіки та розвитку (видатки споживання):</t>
  </si>
  <si>
    <t>Міська Програма підвищення енергоефективності та зменшення споживання енергоресурсів (КФКВ 250404)</t>
  </si>
  <si>
    <t>Міська Програма сприяння розвитку підприємництва (КФКВ 250404)</t>
  </si>
  <si>
    <t>Інші субвенції з обласного бюджету на виплату одноразової матеріальної допомоги одному з членів загиблого (померлого) в ході проведення масових акцій громадського протесту, що відбулися у період з 21 листопада 2013 року по 21 лютого 2014 року, одному з членів сім’ї загиблого в ході проведення антитерористичної операції в східних регіонах України (код 41035000)</t>
  </si>
  <si>
    <t xml:space="preserve">Вільний залишок бюджетних коштів </t>
  </si>
  <si>
    <t xml:space="preserve">Залишок бюджетних коштів </t>
  </si>
  <si>
    <t xml:space="preserve">Розподіл вільного залишку бюджетних коштів: </t>
  </si>
  <si>
    <t>у т.ч.: кредиторська заборгованість</t>
  </si>
  <si>
    <t>субвенція державному бюджету</t>
  </si>
  <si>
    <t>Субвенція з обласного бюджету на виплату одноразової матеріальної допомоги одному з членів загиблого (померлого) в ході проведення масових акцій громадського протесту, що відбулися у період з 21 листопада 2013 року по 21 лютого 2014 року, одному з членів сім’ї загиблого в ході проведення антитерористичної операції в східних регіонах України (видатки споживання по департаменту соціальної політики, КФКВ 090412)</t>
  </si>
  <si>
    <t>Реконструкція спортивних майданчиків ЗНЗ міста (з ПКД) (КФКВ 150110), в т.ч.:</t>
  </si>
  <si>
    <t xml:space="preserve"> - НВК ЗОШ І-ІІІ ступенів - ліцей спортивного профілю №34 ЧМР (у т.ч. кредиторська заборгованість 2013 року у сумі 2358,6 грн.)</t>
  </si>
  <si>
    <t>Капітальний ремонт приміщень (заміна вікон) (КФКВ 070101), в т.ч.:</t>
  </si>
  <si>
    <t xml:space="preserve"> - ДНЗ № 13 (з ПКД)</t>
  </si>
  <si>
    <t>Капітальний ремонт спортивної зали (КФКВ 070201), у т.ч:</t>
  </si>
  <si>
    <t xml:space="preserve"> - гімназія №31</t>
  </si>
  <si>
    <t xml:space="preserve">Капітальний ремонт внутрішніх мереж опалення (заміна бойлера) ЗОШ І-ІІІ ступенів № 12 (з ПКД) (КФКВ 070201) </t>
  </si>
  <si>
    <t xml:space="preserve">Департамент економіки та розвитку (видатки розвитку): </t>
  </si>
  <si>
    <t xml:space="preserve">Програма підвищення енергоефективності та зменшення споживання енергоресурсів у місті Черкасах на 2012-2015 роки (КФКВ 250404), в т.ч.: </t>
  </si>
  <si>
    <t xml:space="preserve"> - реконструкція приміщення дошкільного навчального закладу (ясла-садок) № 90 Черкаської міської ради</t>
  </si>
  <si>
    <t>з: реконструкції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(КФКВ 150101)</t>
  </si>
  <si>
    <t>на: реконструкцію будівлі по вул. 30-річчя Перемоги, 24 для розміщення територіального центру соціальної допомоги Соснівського району м. Черкаси з реабілітаційним відділенням для інвалідів (з ПКД) (КФКВ 150101)</t>
  </si>
  <si>
    <t>з: реконструкції будівлі за адресою по вул. 30-річчя Перемоги, 24 для розміщення територіального центру соціальної допомоги Соснівського району м. Черкаси з реабілітаційним відділенням для інвалідів (з ПКД) (кредиторська заборгованість за 2013 рік) (КФКВ 150101)</t>
  </si>
  <si>
    <t>Призначення з урахуванням змін, грн.</t>
  </si>
  <si>
    <t>на: реконструкцію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за 2013 рік) (КФКВ 150101)</t>
  </si>
  <si>
    <t>з: реконструкції освітлення пішохідної доріжки вздовж будинку № 39/1 по вул. Рябоконя від вул. Чорновола до ДНЗ № 37 м. Черкаси (з ПКД) (КФКВ 150101)</t>
  </si>
  <si>
    <t>на: реконструкцію освітлення пішохідної доріжки вздовж будинку № 39/1 по вул. Радянська від вул. Чорновола до ДНЗ № 37 м. Черкаси (з ПКД) (КФКВ 150101)</t>
  </si>
  <si>
    <t>з: будівництва літнього майданчику для стрільби з лука для фізкультурно-оздоровчому комплексі по вул. Ярославській, 5 в м. Черкаси (КФКВ 150101)</t>
  </si>
  <si>
    <t>на: будівництво літнього майданчику для стрільби з лука на фізкультурно-оздоровчому комплексі по вул. Ярославській, 5 в м. Черкаси (з ПКД) (КФКВ 150101)</t>
  </si>
  <si>
    <t>з: капітального ремонту покрівлі спеціалізованої школи І-ІІІ ступеню № 28  по вул. Сумгаїтська, 22/1 (КФКВ 070201)</t>
  </si>
  <si>
    <t>на: капітальний ремонт покрівлі спеціалізованої школи І-ІІІ ступеню № 28  по вул. Гайдара, 3 (з ПКД) та по вул. Сумгаїтська, 22/1 (КФКВ 070201)</t>
  </si>
  <si>
    <t>з: капітального ремонту покрівлі спеціалізованої школи І-ІІІ ступеню № 28  по вул. Сумгаїтська, 22/1 (кредиторська заборгованість за 2013 рік)  (КФКВ 070201)</t>
  </si>
  <si>
    <t>на: капітальний ремонт покрівлі спеціалізованої школи І-ІІІ ступеню № 28  по вул. Гайдара,3 (з ПКД) та по вул. Сумгаїтська, 22/1 (кредиторська заборгованість за 2013 рік) (КФКВ 070201)</t>
  </si>
  <si>
    <t>з: будівництва спортивного майданчика вул. В.Чорновола, 160/1 в м. Черкаси (з ПКД) (КФКВ 150101)</t>
  </si>
  <si>
    <t>на: реконструкцію спортивного майданчика вул. В.Чорновола, 160/1 в м. Черкаси (з ПКД) (КФКВ 150101)</t>
  </si>
  <si>
    <t>з: реконструкції спортивних майданчиків (КФКВ 150101)</t>
  </si>
  <si>
    <t>на:  реконструкцію спортивних майданчиків (з ПКД) (КФКВ 150101)</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</si>
  <si>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 (міська Програма підтримки об'єднань співвласників багатоквартирних будинків (ОСББ) у м. Черкаси на 2012-2014 роки "Формування ефективного власника житла", КФКВ 100106)</t>
  </si>
  <si>
    <r>
      <t xml:space="preserve">на: </t>
    </r>
    <r>
      <rPr>
        <sz val="24"/>
        <color indexed="10"/>
        <rFont val="Times New Roman"/>
        <family val="1"/>
      </rPr>
      <t>капітальний ремонт (заміна вікон) КНП "Черкаська міська інфекційна лікарня" Черкаської міської ради (з ПКД) (КФКВ 080101)</t>
    </r>
  </si>
  <si>
    <r>
      <t xml:space="preserve">з: </t>
    </r>
    <r>
      <rPr>
        <sz val="24"/>
        <color indexed="10"/>
        <rFont val="Times New Roman"/>
        <family val="1"/>
      </rPr>
      <t>капітального ремонту будівлі Черкаської міської дитячої лікарні (заміна вікон на енергозберігаючі у відділенні денного стаціонару) (з ПКД) (КФКВ 080101)</t>
    </r>
  </si>
  <si>
    <r>
      <t xml:space="preserve">на: </t>
    </r>
    <r>
      <rPr>
        <sz val="24"/>
        <color indexed="10"/>
        <rFont val="Times New Roman"/>
        <family val="1"/>
      </rPr>
      <t>капітальний ремонт (заміна вікон) відділення денного стаціонару Черкаської міської дитячої лікарні (з ПКД) (КФКВ 080101)</t>
    </r>
  </si>
  <si>
    <r>
      <t xml:space="preserve">з: </t>
    </r>
    <r>
      <rPr>
        <sz val="24"/>
        <color indexed="10"/>
        <rFont val="Times New Roman"/>
        <family val="1"/>
      </rPr>
      <t>"Житловий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 (КФКВ 250324)</t>
    </r>
  </si>
  <si>
    <t xml:space="preserve"> - департамент управління справами та юридичного забезпечення (у т.ч. видатки на оплату праці "-" 126700,00 грн., на енергоносії "-" 40300,00 грн., інші поточні видатки "-" 70000,00 грн.)</t>
  </si>
  <si>
    <t xml:space="preserve"> - департамент освіти та гуманітарної політики (у т.ч. видатки на оплату праці "-" 52500,00 грн., на енергоносії "-" 37100,00 грн., інші поточні видатки "-" 75400,00 грн.)</t>
  </si>
  <si>
    <t xml:space="preserve"> - департамент соціальної політики (у т.ч. видатки на оплату праці "-" 321200,00 грн., інші поточні видатки "-" 45400,00 грн.)</t>
  </si>
  <si>
    <t xml:space="preserve"> - департамент житлово-комунального комплексу  (у т.ч. видатки на оплату праці "-" 61500,00 грн., інші поточні видатки "-" 40500,00 грн.)</t>
  </si>
  <si>
    <t xml:space="preserve"> - департамент економіки та розвитку (у т.ч. видатки на оплату праці "-" 13000,00 грн., інші поточні видатки "-" 135000,00 грн.)</t>
  </si>
  <si>
    <t>Програма розвитку фізичної культури і спорту у м. Черкаси на 2012-2016 роки (Черкаські мавпи) (КТКВК 130112)</t>
  </si>
  <si>
    <t>Капітальний ремонт гуртожитку  по вул. Смілянська, 90/1 (мережі водовідведення) (КТКВК 100102)</t>
  </si>
  <si>
    <t>Капітальний ремонт будівлі департаменту освіти та гуманітарної політикиза адресою вул.Гоголя 251 (КТКВК 070805)</t>
  </si>
  <si>
    <t xml:space="preserve"> - департамент фінансової політики (у т.ч. видатки на оплату праці "-" 191000,00 грн., на енергоносії "-" 10000,00 грн., інші поточні видатки "-" 6000,00 грн.)</t>
  </si>
  <si>
    <t>Інші субвенції з обласного бюджету на забезпечення видатків соціально-економічного і культурного розвитку міста (код 41035000)</t>
  </si>
  <si>
    <t>№</t>
  </si>
  <si>
    <t>Інші поточні видатки на проведення поточних ремонтів (КФКВ 070101)</t>
  </si>
  <si>
    <t>Реконструкція спортивного майданчика за адресою вул. Бидгощська, 38 (з ПКД) (КФКВ 150101)</t>
  </si>
  <si>
    <t>Реконструкція дитячого майданчику за адресою вул. Бидгощська, 5 (з ПКД) (КФКВ 150101)</t>
  </si>
  <si>
    <t>Капітальний ремонт покрівлі спеціалізованої школи І-ІІІ ступеню № 28  по вул. Гайдара, 3 (з ПКД) та по вул. Сумгаїтська, 22/1 (КФКВ 070201)</t>
  </si>
  <si>
    <t>Реконструкція спортивного майданчика на розі вул. Гвардійська та пров. Гвардійський (з ПКД) (КФКВ 150101)</t>
  </si>
  <si>
    <t xml:space="preserve"> - на реконструкцію запасного футбольного поля з улаштуванням штучного покриття на території КП "Центральний стадіон" (з ПКД)</t>
  </si>
  <si>
    <t>Департамент освіти та гуманітарної політики (видатки споживання):</t>
  </si>
  <si>
    <t xml:space="preserve"> - по Черкаській міській централізованій бібліотечній системі (КФКВ 110201)</t>
  </si>
  <si>
    <t xml:space="preserve"> - по школах естетичного виховання дітей (КФКВ 110205)</t>
  </si>
  <si>
    <t xml:space="preserve"> - по позашкільних закладах освіти (КФКВ 070401)</t>
  </si>
  <si>
    <t>Департамент житлово-комунального комплексу (видатки споживання):</t>
  </si>
  <si>
    <t>Міська Програма реформування, розвитку і утримання житлово-комунального господарства (КФКВ 100203)</t>
  </si>
  <si>
    <t xml:space="preserve"> - по дошкільних закладах освіти (КФКВ 070101) </t>
  </si>
  <si>
    <t xml:space="preserve"> - по спеціалізованих загальноосвітніх школах-інтернатах, школах та інших закладах освіти для дітей з вадами у фізичному чи розумовому розвитку (в т.ч. видатки на оплату праці "+" 27249,00 грн., КФКВ 070304)</t>
  </si>
  <si>
    <t>Видатки на оплату праці по галузі "Охорона здоров'я", у т.ч.:</t>
  </si>
  <si>
    <t>Видатки на оплату праці по галузі "Культура і мистецтво", у т.ч.:</t>
  </si>
  <si>
    <t>Видатки на оплату праці по галузі "Освіта", у т.ч.:</t>
  </si>
  <si>
    <t xml:space="preserve"> - по лікарнях (КФКВ 080101)</t>
  </si>
  <si>
    <t>Департамент охорони здоров'я та медичних послуг (видатки споживання):</t>
  </si>
  <si>
    <t xml:space="preserve"> - по загальних і спеціалізованих стоматологічних поліклініках (КФКВ 080500)</t>
  </si>
  <si>
    <t xml:space="preserve">Інші поточні видатки (КФКВ 070805) </t>
  </si>
  <si>
    <t>Інші поточні видатки (КФКВ 110201)</t>
  </si>
  <si>
    <t>Міська Програма реформування, розвитку і утримання житлово-комунального господарства (КФКВ 100102), у т.ч.:</t>
  </si>
  <si>
    <t xml:space="preserve"> - капітальний ремонт житлового фонду міської комунальної власності (плановий та позаплановий капітальний ремонт ліфтів)</t>
  </si>
  <si>
    <t xml:space="preserve"> - капітальний ремонт гуртожитку по вул. Одеська, 8-а (покрівля) (з ПКД) </t>
  </si>
  <si>
    <t xml:space="preserve"> - капітальний ремонт гуртожитку по вул. Одеська, 8/1 (покрівля) (з ПКД) </t>
  </si>
  <si>
    <t>2. Зміна назви та уточнення коду функціональної класифікації об'єктів бюджету розвитку:</t>
  </si>
  <si>
    <r>
      <rPr>
        <b/>
        <sz val="24"/>
        <rFont val="Times New Roman"/>
        <family val="1"/>
      </rPr>
      <t>з:</t>
    </r>
    <r>
      <rPr>
        <sz val="24"/>
        <rFont val="Times New Roman"/>
        <family val="1"/>
      </rPr>
      <t xml:space="preserve">  міської Програми реформування, розвитку і утримання житлово-комунального господарства, у т.ч. на капітальний ремонт житового будинку по вул. Фрунзе,24 (1,2,3 під’їзд) (з ПКД) (КФКВ 100102)</t>
    </r>
  </si>
  <si>
    <r>
      <t>на:</t>
    </r>
    <r>
      <rPr>
        <sz val="24"/>
        <rFont val="Times New Roman"/>
        <family val="1"/>
      </rPr>
      <t xml:space="preserve"> реконструкцію житового будинку по вул. Фрунзе,24 (1,2,3 під’їзд) (заміна склоблоків зовнішньої стіни у під'їздах на металопластикові віконні блоки) (з ПКД) (КФКВ 150101)</t>
    </r>
  </si>
  <si>
    <t>Департамент охорони здоров'ята медичних послуг (видатки розвитку):</t>
  </si>
  <si>
    <r>
      <rPr>
        <sz val="24"/>
        <rFont val="Times New Roman"/>
        <family val="1"/>
      </rPr>
      <t>Будівництво комплексу вольєрів та приміщень для леопардів та рисей у Черкаському зоологічному парку (видатки розвитку, КФКВ 240605)</t>
    </r>
    <r>
      <rPr>
        <sz val="24"/>
        <color indexed="10"/>
        <rFont val="Times New Roman"/>
        <family val="1"/>
      </rPr>
      <t xml:space="preserve"> </t>
    </r>
  </si>
  <si>
    <t>Внески в статутний капітал КП "ЧЕЛУАШ" (КФКВ 180409), у т.ч.:</t>
  </si>
  <si>
    <t xml:space="preserve"> - на придбання каналопромивної машини</t>
  </si>
  <si>
    <t xml:space="preserve"> - на придбання екскаватора </t>
  </si>
  <si>
    <t xml:space="preserve"> - на придбання приладу для визначення щільності грунта </t>
  </si>
  <si>
    <t>2. Зміна назви заходів:</t>
  </si>
  <si>
    <r>
      <rPr>
        <b/>
        <sz val="24"/>
        <rFont val="Times New Roman"/>
        <family val="1"/>
      </rPr>
      <t>з:</t>
    </r>
    <r>
      <rPr>
        <sz val="24"/>
        <rFont val="Times New Roman"/>
        <family val="1"/>
      </rPr>
      <t xml:space="preserve">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Оборонній від військової частини до перехрестя з вул. Смілянською (в тому числі ПКД) (видатки розвитку, КФКВ 240601)</t>
    </r>
  </si>
  <si>
    <r>
      <rPr>
        <b/>
        <sz val="24"/>
        <rFont val="Times New Roman"/>
        <family val="1"/>
      </rPr>
      <t>на:</t>
    </r>
    <r>
      <rPr>
        <sz val="24"/>
        <rFont val="Times New Roman"/>
        <family val="1"/>
      </rPr>
      <t xml:space="preserve"> будівництво об’єктів зливової каналізації: зливова напірна каналізація по вул. Смілянській від накопичувального басейну (між вул. Хоменка та вул. Вернигори) до перехрестя з вул. Вернигори; зливова каналізація по вул. Смілянській від вул. Вернигори до перехрестя з вул. Леніна; зливова каналізація по вул. Оборонній від військової частини до перехрестя з вул. Смілянською (в тому числі ПКД) (видатки розвитку, КФКВ 240601)</t>
    </r>
  </si>
  <si>
    <t>Департамент соціальної політики (видатки розвитку):</t>
  </si>
  <si>
    <t>Придбання реабілітаційного обладнання для територіального центру соціальної допомоги Соснівського району м.Черкаси (КФКВ 091204)</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</si>
  <si>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(КФКВ 091204)</t>
  </si>
  <si>
    <t>Внески в статутний капітал КП "Інститут розвитку міста" (КФКВ 180409), у т.ч.:</t>
  </si>
  <si>
    <t xml:space="preserve"> - на придбання багатофункціонального пристрою з наявними розширеними функціями друку та сканування </t>
  </si>
  <si>
    <t xml:space="preserve"> - на придбання оргтехніки (багатофункціональних пристроїв, копірів, принтерів, сканерів та ін.)</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</si>
  <si>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(КФКВ 091204)</t>
  </si>
  <si>
    <t xml:space="preserve"> - КЗ "Третя Черкаська міська лікарня швидкої медичної допомоги" ЧМР</t>
  </si>
  <si>
    <t xml:space="preserve"> - Черкаська міська дитяча лікарня</t>
  </si>
  <si>
    <t>Придбання біопсійних щипців (КФКВ 080300), у т.ч.:</t>
  </si>
  <si>
    <t xml:space="preserve"> - КНП "Перша Черкаська міська поліклініка" ЧМР</t>
  </si>
  <si>
    <t xml:space="preserve"> - КНП "Друга Черкаська міська поліклініка" ЧМР</t>
  </si>
  <si>
    <t xml:space="preserve"> - КНП "Четверта Черкаська міська поліклініка" ЧМР</t>
  </si>
  <si>
    <t>Капітальний ремонт будівлі КЗ "Черкаський міський пологовий  будинок "Центр матері та дитини"  по вул.Чехова, 101, м.Черкаси (ремонт приміщень ІІІ поверху гінекологічного корпусу) (з ПКД) (КФКВ 080203)</t>
  </si>
  <si>
    <t>Другий етап введення модулів Медичної інформаційної системи (МІС) КНП "Четверта Черкаська міська поліклініка" ЧМР (КФКВ 080300)</t>
  </si>
  <si>
    <t>Департамент освіти та гуманітарної політики (видатки розвитку):</t>
  </si>
  <si>
    <t xml:space="preserve"> - фізіотерапевтичний апарат комбінованої терапії</t>
  </si>
  <si>
    <t xml:space="preserve">  - фізіотерапевтичний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</si>
  <si>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ФОНД ОХОРОНИ НАВКОЛИШНЬОГО ПРИРОДНОГО СЕРЕДОВИЩА</t>
  </si>
  <si>
    <t>1. Уточнення заходів:</t>
  </si>
  <si>
    <t>Забезпечення екологічно-безпечного збирання, зберігання, оброблення,утилізації відходів (видатки споживання, КФКВ 240602)</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</si>
  <si>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(КФКВ 080300)</t>
  </si>
  <si>
    <t>ДОРОЖНІЙ ФОНД</t>
  </si>
  <si>
    <t>Уточнення напрямків (по департаменту житлово-комунального комплексу):</t>
  </si>
  <si>
    <t>Фінансова підтримка КП "ЧЕЛУАШ" на проведення термінового (аварійного) поточного ремонту вулично-дорожньої мережі (видатки споживання, КФКВ 170703)</t>
  </si>
  <si>
    <t>Капітальний ремонт мереж зливової каналізації міста (видатки розвитку, КФКВ 170703)</t>
  </si>
  <si>
    <t>Внески в статутний капітал КП "Міськсвітло" (КФКВ 180409), у т.ч.:</t>
  </si>
  <si>
    <t xml:space="preserve"> - на реконструкцію існуючих мереж зовнішнього освітлення по пр. Хіміків (від вул. Чорновола до вул. Сурікова)</t>
  </si>
  <si>
    <t>Реконструкція пішохідного тротуару по непарній стороні вул. Гагаріна від узвозу Замкового до парку "50-річчя Жовтня" (з ПКД) (КФКВ 170703)</t>
  </si>
  <si>
    <t>2. Уточнення головного розпорядника коштів:</t>
  </si>
  <si>
    <t xml:space="preserve"> - на придбання та встановлення лічильників в шафах мереж зовнішнього освітлення</t>
  </si>
  <si>
    <t>3. Зміна назви заходів:</t>
  </si>
  <si>
    <t>Капітальний ремонт тротуарів парної сторони вул. В'ячеслава Чорновола від вул. Бидгощської до вул. Радянської, м. Черкаси (КТКВК 170703)</t>
  </si>
  <si>
    <t>Реконструкція вул.Калініна (тротуар парної сторони напроти загальноосвітньої школи №21),в м.Черкаси (з ПКД) (КТКВК 170703)</t>
  </si>
  <si>
    <t>Придбання та розміщення елементів благоустрою ("вуличні шахи"; шахові столи) (КТКВК 250404)</t>
  </si>
  <si>
    <t>Реконструкція зовнішнього освітлення в мікрорайоні Луначарський (з ПКД) (КТКВК 150101)</t>
  </si>
  <si>
    <t>Реконструкція спортивного майданчику по вул. Луначарського у дворі будинків №1,3,4,5 в м. Черкаси (КТКВК 150101)</t>
  </si>
  <si>
    <t>Придбання апаратно-програмних комплексів з метою оптимізації часу обчислення в потужному програмному забезпеченні ГІС (КТКВК 010116)</t>
  </si>
  <si>
    <t>Придбання апаратних та апаратно-програмних комплексів з метою оптимізації часу обчислення в потужному програмному забезпеченні ГІС (КТКВК 010116)</t>
  </si>
  <si>
    <t>Фінансова підтримка КП "Дирекція парків" на утримання зелених насаджень та зелених зон; прибирання доріжок та алей (КТКВК 100203)</t>
  </si>
  <si>
    <t>4. Зміна назви об'єктів</t>
  </si>
  <si>
    <t>3. Зміна видатків за рахунок коштів, що передаються із загального фонда до бюджету розвитку:</t>
  </si>
  <si>
    <t>Капітальний ремонт гуртожитку по вул. Одеська, 14 (покрівля) (з ПКД) (КТКВК 100102)</t>
  </si>
  <si>
    <t>Субвенція за рахунок залишку коштів освітньої субвенції з державного бюджету на виконання обласної програми підвищення якості шкільної природничо-матеріальної освіти на період до 2020 року (на умовах співфінансування) (придбання шкільних наборів LEGO з програмними забезпеченнями) (КТКВК 070201)</t>
  </si>
  <si>
    <t xml:space="preserve">2. Перерозподіл видатків: </t>
  </si>
  <si>
    <t>Реконструкція будівлі (спортивний майданчик) НВК ЗОШ  № 34 (з ПКД) (КТКВК 150110)</t>
  </si>
  <si>
    <t>Капітальний ремонт будівлі (спортивний майданчик) СШ № 17 (з ПКД) (КТКВК 070201)</t>
  </si>
  <si>
    <t>Капітальний ремонт прилеглої території СШ № 17 (з ПКД) (КТКВК 070201)</t>
  </si>
  <si>
    <t>Капітальний ремонт будівлі (санітарні вузли)  ДНЗ №78 (з ПКД) (КТКВК 070101)</t>
  </si>
  <si>
    <t>Реконструкція будівлі (санітарні вузли)  ДНЗ №78 (з ПКД) (КТКВК 150101)</t>
  </si>
  <si>
    <t>Капітальний ремонт будівлі (груповий осередок) дошкільного навчального закладу №1"Дюймовочка" (з ПКД) (КТКВК 070101)</t>
  </si>
  <si>
    <t>Капітальний ремонт будівлі (санвузли) ДНЗ № 13 (з ПКД) (КТКВК 070101)</t>
  </si>
  <si>
    <t>Придбання котла варочного для ДНЗ №63 ЧМР (КТКВК 070101)</t>
  </si>
  <si>
    <t>Капітальний ремонт приміщень  (покрівля) дошкільного навчального закладу (ясла-садок) комбінованого типу №9 "Ластівка" по вул. Ільїна,470, м. Черкаси (з ПКД) (КТКВК 070101)</t>
  </si>
  <si>
    <t>Придбання мясорубки для ДНЗ №91 ЧМР (КТКВК 070101)</t>
  </si>
  <si>
    <t>Капітальний ремонт будівлі ДНЗ №57 (з ПКД) (КТКВК 070101)</t>
  </si>
  <si>
    <t>Капітальний ремонт будівлі (заміна вікон) ДНЗ № 84 (з ПКД) (КТКВК 070101)</t>
  </si>
  <si>
    <t>Капітальний ремонт будівлі (санітарні вузли) ДНЗ 45 (з ПКД) (КТКВК 070101)</t>
  </si>
  <si>
    <t>Придбання холодильника для ДНЗ № 76 ЧМР (КТКВК 070101)</t>
  </si>
  <si>
    <t>Капітальний ремонт будівлі ДНЗ №65 (внутрішня система опалення) (з ПКД) (КТКВК 070101)</t>
  </si>
  <si>
    <t>Капітальний ремонт будівлі (санітарний вузол) ДНЗ № 89 «Віночок» (з ПКД) (КТКВК 070101)</t>
  </si>
  <si>
    <t>Капітальний ремонт будівлі (внутрішні мережі опалення)  СШ №17 (з ПКД) (КТКВК 070201)</t>
  </si>
  <si>
    <t>Капітальний ремонт будівлі (пандус)  ЗОШ №21 (з ПКД) (КТКВК 070201)</t>
  </si>
  <si>
    <t>Капітальний ремонт приміщень (покрівля) колегіум “Берегиня” (КТКВК 070201)</t>
  </si>
  <si>
    <t>Придбання глядацьких крісел для МБК ім.І.Кулика ЧМР (КТКВК 110204)</t>
  </si>
  <si>
    <t>Придбання музичної апаратури для МБК ЧМР (КТКВК 110204)</t>
  </si>
  <si>
    <t>Реконструкція системи опалення Черкаського клубу юних моряків з флотилією  за адресою бул.Шевченка, 298 (з ПКД) (КТКВК 150112)</t>
  </si>
  <si>
    <t>Капітальний ремонт будівлі (санітарні вузли)  ЗОШ №15 (з ПКД) (КТКВК 070201)</t>
  </si>
  <si>
    <t>Придбання спортивного обладнання для ДЮСШ з веслування ЧМР (КТКВК 130107)</t>
  </si>
  <si>
    <t>Капітальний ремонт будівлі (внутрішні інженерні мережі) ДНЗ 90 (КТКВК 070101)</t>
  </si>
  <si>
    <t>Реконструкції будівлі бази з веслувального спорту Дитячо-юнацької спортивної школи з веслування по вул. Гагаріна, 5 (з ПКД) (КТКВК 150112)</t>
  </si>
  <si>
    <t>Будівництво веслувального каналу Дитячо-юнацької спортивної школи з веслування по вул. Гагаріна, 5 (з ПКД) (КТКВК 150112)</t>
  </si>
  <si>
    <t>Реконструкція запасного футбольного поля  на території КП "Центральний стадіон" по вул. Смілянській, 78 в м. Черкаси (в т.ч. коригування ПКД) (КТКВК 150101)</t>
  </si>
  <si>
    <t>Будівництво платформ для телетрансляції на КП "Центральний стадіон" вул. Смілянська 78 (КТКВК 180409)</t>
  </si>
  <si>
    <t>Капітальний ремонт будівлі ДНЗ № 13 ЧМР (з ПКД) (КТКВК 070101)</t>
  </si>
  <si>
    <t>Капітальний ремонт будівлі  ЗОШ І-ІІІ ст № 2 (з ПКД) (КТКВК 070201)</t>
  </si>
  <si>
    <t>Капітальний ремонт приміщень (санвузли) КДЮСШ №2 (КТКВК 130107)</t>
  </si>
  <si>
    <t>Капітальний ремонт покрівлі Черкаської ЗОШ І-ІІІ ступенів № 15 (КТКВК 070201)</t>
  </si>
  <si>
    <t>Капітальний ремонт будівлі (фасад з заміною вікон) НВК ЗОШ №34 (з ПКД) (КТКВК 070201)</t>
  </si>
  <si>
    <t>Будівництво свердловини для поливу території  футбольних полів спортивного комплексу по вул. Ярославській, 5 в м.Черкаси (з ПКД) (КТКВК 150101)</t>
  </si>
  <si>
    <t>Капітальний ремонт будівлі (система поливу футбольних полів)  спортивного комплексу по вул. Ярославській, 5 в м.Черкаси (з ПКД) (КТКВК 130107)</t>
  </si>
  <si>
    <t>Послуги з поточного ремонту приміщень ДНЗ міста (КТКВК 070101)</t>
  </si>
  <si>
    <t>Придбання оргтехніки для ЦДЮТ Черкаської міської ради (КТКВК 070401)</t>
  </si>
  <si>
    <t>Послуги з поточного ремонту СШ № 20 ЧМР (КТКВК 070201)</t>
  </si>
  <si>
    <t xml:space="preserve">Розробка проектно-кошторисної документації по об'єкту "Будівництво полігону твердих побутових відходів в районі с. Руська Поляна" (видатки розвитку, КФКВ 240602): </t>
  </si>
  <si>
    <t>Створення кабінету раннього виявлення глаукоми та придбання для його функціонування обладнання в КНП "Друга Черкаська міська поліклініка" (КФКВ 080300), у т.ч.:</t>
  </si>
  <si>
    <t xml:space="preserve"> - на реконструкцію шаф І-710 мереж зовнішнього освітлення (117 одиниць)</t>
  </si>
  <si>
    <t>Реконструкція системи водопостачання та водовідведення в сквері «Хіміків» (встановлення громадського туалету) (видатки розвитку, КФКВ 240601)</t>
  </si>
  <si>
    <t>Міська Програма соціальної допомоги "Турбота" - видатки на надання матеріальної допомоги (КФКВ 090412, фонд депутатів міської ради Личка Д.Ю. "+" 2198,00 грн., Ткаченка С.В. "+" 2198,00 грн., Казаряна Н.П. "+" 2198,00 грн., Бурячинського В.С. "+" 2198,00 грн., Ботнара Ю.А. "+" 2198,00 грн., Нищика Я.В. "+" 2198,00 грн., Кучі А.І. "+" 2198,00 грн., Кіти І.М. "+" 2198,00 грн.)</t>
  </si>
  <si>
    <t xml:space="preserve">Уточнення 
спеціального фонду міського бюджету на 2014 рік </t>
  </si>
  <si>
    <t>Департамент організаційного забезпечення (видатки розвитку):</t>
  </si>
  <si>
    <t>Капітальний ремонт системи опалення та частини даху приміщення архівного відділу за адресою вул. Благовісна, 170 (КФКВ 010116)</t>
  </si>
  <si>
    <t>Капітальний ремонт покрівлі КДЮСШ №2 по вул. 30-річчя Перемоги,36 (з ПКД) (КФКВ 130107)</t>
  </si>
  <si>
    <t>Реконструкція із застосуванням щебенево-мастичного асфальтобетону вул. Гагаріна від узвозу Клубний до автостради Н-16, м. Черкаси (з ПКД) (КФКВ 170703)</t>
  </si>
  <si>
    <t>ВИДАТКИ</t>
  </si>
  <si>
    <t>Найменування</t>
  </si>
  <si>
    <t>Зміни до бюджету
 +/- 
(грн.)</t>
  </si>
  <si>
    <t>IІ. СПЕЦІАЛЬНИЙ ФОНД</t>
  </si>
  <si>
    <t>Департамент архітектури, містобудування та інспектування (видатки розвитку):</t>
  </si>
  <si>
    <t>Департамент житлово-комунального комплексу (видатки розвитку):</t>
  </si>
  <si>
    <t>1. Уточнення за рахунок субвенції з ДБ:</t>
  </si>
  <si>
    <t xml:space="preserve"> БЮДЖЕТ РОЗВИТКУ</t>
  </si>
  <si>
    <t>1. Перерозподіл видатків між об'єктами бюджету розвитку:</t>
  </si>
  <si>
    <t>Департамент охорони здоров'я та медичних послуг (видатки розвитку):</t>
  </si>
  <si>
    <t>Придбання біопсійних щипців (КФКВ 080101), у т.ч.:</t>
  </si>
  <si>
    <t xml:space="preserve"> - КНП "Перша Черкаська міська лікарня" ЧМР</t>
  </si>
  <si>
    <t>Придбання урн для збирання твердих побутових відходів (видатки споживання, КФКВ 240602)</t>
  </si>
  <si>
    <t>Департамент фінансової політики (видатки розвитку):</t>
  </si>
  <si>
    <t>Субвенція обласному бюджету на соціально-економічний розвиток регіону (КФКВ 250324)</t>
  </si>
  <si>
    <t>Капітальний ремонт системи опалення в територіальному центрі соціальної допомоги Придніпровського району м.Черкаси (з ПКД) (КФКВ 091204)</t>
  </si>
  <si>
    <t>Департамент житлово-комунального комплексу:</t>
  </si>
  <si>
    <t>Департамент архітектури, містобудування та інспектування:</t>
  </si>
  <si>
    <t>Реконструкція полігону твердих побутових відходів в районі с. Руська Поляна (видатки розвитку, КФКВ 240602)</t>
  </si>
  <si>
    <t>Будівництво полігону твердих побутових відходів в районі с. Руська Поляна (з ПКД) (видатки розвитку, КФКВ 240602)</t>
  </si>
  <si>
    <t>Капітальний ремонт покрівлі 3-х поверхового лікувального корпусу КНП «Перша Черкаська міська лікарня» ЧМР (з ПКД) (КФКВ 080101)</t>
  </si>
  <si>
    <t xml:space="preserve"> - прямий офтальмоскоп (кредиторська заборгованість 2013 року)</t>
  </si>
  <si>
    <t xml:space="preserve"> - щільова лампа (кредиторська заборгованість 2013 року)</t>
  </si>
  <si>
    <t xml:space="preserve"> - периметр автоматичний офтальмологічний (кредиторська заборгованість 2013 року)</t>
  </si>
  <si>
    <t>Придбання камер дезінфекційних електричних для Черкаської міської дитячої лікарні (КФКВ 080101)</t>
  </si>
  <si>
    <t>Придбання камер дезінфекційних електричних для КЗ «Черкаський міський пологовий будинок «Центр матері та дитини» (КФКВ 080203)</t>
  </si>
  <si>
    <t>1. БЮДЖЕТ РОЗВИТКУ</t>
  </si>
  <si>
    <t xml:space="preserve">ВИДАТКИ </t>
  </si>
  <si>
    <t>Інші субвенції (код 41035000)</t>
  </si>
  <si>
    <t xml:space="preserve">Уточнення міського бюджету 
на 2016 рік </t>
  </si>
  <si>
    <t xml:space="preserve"> - на реконструкцію існуючих мереж зовнішнього освітлення по вул. Чигиринській (від вул. Добровольського до вул. Першотравневої)</t>
  </si>
  <si>
    <t>Реконструкція із застосуванням щебенево-мастичного асфальтобетону пр. Хіміків від вул. Смілянської до вул. Першотравневої (КФКВ 150101)</t>
  </si>
  <si>
    <r>
      <t xml:space="preserve">на: </t>
    </r>
    <r>
      <rPr>
        <sz val="24"/>
        <color indexed="10"/>
        <rFont val="Times New Roman"/>
        <family val="1"/>
      </rPr>
      <t>"Житловий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 (КФКВ 250324)</t>
    </r>
  </si>
  <si>
    <r>
      <rPr>
        <b/>
        <sz val="24"/>
        <color indexed="10"/>
        <rFont val="Times New Roman"/>
        <family val="1"/>
      </rPr>
      <t>з:</t>
    </r>
    <r>
      <rPr>
        <sz val="24"/>
        <color indexed="10"/>
        <rFont val="Times New Roman"/>
        <family val="1"/>
      </rPr>
      <t xml:space="preserve"> капітального ремонту системи гарячого водопостачання у житлових будинках (заміна водопідігрівачів з заміною окремих ділянок трубопроводу) (з ПКД) (КФКВ 100102)</t>
    </r>
  </si>
  <si>
    <r>
      <t>на:</t>
    </r>
    <r>
      <rPr>
        <sz val="24"/>
        <color indexed="10"/>
        <rFont val="Times New Roman"/>
        <family val="1"/>
      </rPr>
      <t xml:space="preserve"> капітальний ремонт житлових будинків (системи гарячого водопостачання з заміною водопідігрівачів та окремих ділянок трубопроводу) (з ПКД) (КФКВ 100102)</t>
    </r>
  </si>
  <si>
    <r>
      <rPr>
        <b/>
        <sz val="24"/>
        <color indexed="10"/>
        <rFont val="Times New Roman"/>
        <family val="1"/>
      </rPr>
      <t>з:</t>
    </r>
    <r>
      <rPr>
        <sz val="24"/>
        <color indexed="10"/>
        <rFont val="Times New Roman"/>
        <family val="1"/>
      </rPr>
      <t xml:space="preserve"> капітального ремонту покрівлі житлового будинку по бул. Шевченка, 285 (з ПКД) (КФКВ 100102)</t>
    </r>
  </si>
  <si>
    <r>
      <t xml:space="preserve">на: </t>
    </r>
    <r>
      <rPr>
        <sz val="24"/>
        <color indexed="10"/>
        <rFont val="Times New Roman"/>
        <family val="1"/>
      </rPr>
      <t>капітальний ремонт житлового будинку по бул. Шевченка, 285 (покрівля) (з ПКД) (КФКВ 100102)</t>
    </r>
  </si>
  <si>
    <r>
      <rPr>
        <b/>
        <sz val="24"/>
        <color indexed="10"/>
        <rFont val="Times New Roman"/>
        <family val="1"/>
      </rPr>
      <t>з:</t>
    </r>
    <r>
      <rPr>
        <sz val="24"/>
        <color indexed="10"/>
        <rFont val="Times New Roman"/>
        <family val="1"/>
      </rPr>
      <t xml:space="preserve"> капітального ремонту покрівлі житлового будинку по вул. Сєдова, 25 (з ПКД) (КФКВ 100102)</t>
    </r>
  </si>
  <si>
    <r>
      <t xml:space="preserve">на: </t>
    </r>
    <r>
      <rPr>
        <sz val="24"/>
        <color indexed="10"/>
        <rFont val="Times New Roman"/>
        <family val="1"/>
      </rPr>
      <t>капітальний ремонт житлового будинку по вул. Сєдова, 25 (покрівля) (з ПКД) (КФКВ 100102)</t>
    </r>
  </si>
  <si>
    <r>
      <rPr>
        <b/>
        <sz val="24"/>
        <color indexed="10"/>
        <rFont val="Times New Roman"/>
        <family val="1"/>
      </rPr>
      <t xml:space="preserve">з: </t>
    </r>
    <r>
      <rPr>
        <sz val="24"/>
        <color indexed="10"/>
        <rFont val="Times New Roman"/>
        <family val="1"/>
      </rPr>
      <t>капітального ремонту покрівлі 4-х поверхової будівлі гуртожитку-казарми за адресою вул. Хоменка, 19, 19/1 (з ПКД) (КФКВ 100102)</t>
    </r>
  </si>
  <si>
    <r>
      <t xml:space="preserve">на: </t>
    </r>
    <r>
      <rPr>
        <sz val="24"/>
        <color indexed="10"/>
        <rFont val="Times New Roman"/>
        <family val="1"/>
      </rPr>
      <t>капітальний ремонт 4-х поверхової будівлі гуртожитку-казарми за адресою вул. Хоменка, 19 (покрівля) (з ПКД) (КФКВ 100102)</t>
    </r>
  </si>
  <si>
    <r>
      <rPr>
        <b/>
        <sz val="24"/>
        <color indexed="10"/>
        <rFont val="Times New Roman"/>
        <family val="1"/>
      </rPr>
      <t>з:</t>
    </r>
    <r>
      <rPr>
        <sz val="24"/>
        <color indexed="10"/>
        <rFont val="Times New Roman"/>
        <family val="1"/>
      </rPr>
      <t xml:space="preserve"> капітального ремонту покрівлі гуртожитку по вул. Одеська, 8-а (з ПКД) (КФКВ 100102)</t>
    </r>
  </si>
  <si>
    <t>Інші субвенції з обласного бюджету на виплату обласних стипендій переможцям ІІІ етапу Всеукраїнських учнівських олімпіад з базових дисциплін та ІІ етапу конкурсу-захисту науково-дослідницьких робіт учнів - членів Малої академії наук (код 41035000)</t>
  </si>
  <si>
    <t>Субвенція з обласного бюджету на виплату обласних стипендій переможцям ІІІ етапу Всеукраїнських учнівських олімпіад з базових дисциплін та ІІ етапу конкурсу-захисту науково-дослідницьких робіт учнів - членів Малої академії наук (видатки споживання по департаменту освіти та гуманітарної політики, КФКВ 070201)</t>
  </si>
  <si>
    <t>Обсяг коштів, що передаються із загального до спеціального фонду бюджету</t>
  </si>
  <si>
    <r>
      <t>з:</t>
    </r>
    <r>
      <rPr>
        <sz val="24"/>
        <color indexed="10"/>
        <rFont val="Times New Roman"/>
        <family val="1"/>
      </rPr>
      <t xml:space="preserve"> капітального ремонту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(КФКВ 070201)</t>
    </r>
  </si>
  <si>
    <r>
      <t xml:space="preserve">на: </t>
    </r>
    <r>
      <rPr>
        <sz val="24"/>
        <color indexed="10"/>
        <rFont val="Times New Roman"/>
        <family val="1"/>
      </rPr>
      <t>капітальний ремонт приміщень ЗОШ І-ІІІ ступенів №21 Черкаської міської ради (з ПКД) (КФКВ 070201)</t>
    </r>
  </si>
  <si>
    <r>
      <t xml:space="preserve">з: </t>
    </r>
    <r>
      <rPr>
        <sz val="24"/>
        <color indexed="10"/>
        <rFont val="Times New Roman"/>
        <family val="1"/>
      </rPr>
      <t>реконструкції системи опалення, монтаж вузла обліку тепла  ДНЗ №72  Черкаської міської ради (КФКВ 150101)</t>
    </r>
  </si>
  <si>
    <r>
      <t>на:</t>
    </r>
    <r>
      <rPr>
        <sz val="24"/>
        <color indexed="10"/>
        <rFont val="Times New Roman"/>
        <family val="1"/>
      </rPr>
      <t xml:space="preserve"> реконструкцію системи опалення, монтаж вузла обліку тепла  ДНЗ №72  Черкаської міської ради (з ПКД) (КФКВ 150101)</t>
    </r>
  </si>
  <si>
    <r>
      <t xml:space="preserve">з: </t>
    </r>
    <r>
      <rPr>
        <sz val="24"/>
        <color indexed="10"/>
        <rFont val="Times New Roman"/>
        <family val="1"/>
      </rPr>
      <t>капітального ремонту приміщень (заміна вікон) ДНЗ (з ПКД) № 34, № 69, № 72, № 78, 87, 25, 83, 89 (КФКВ 070101)</t>
    </r>
  </si>
  <si>
    <r>
      <t xml:space="preserve">на: </t>
    </r>
    <r>
      <rPr>
        <sz val="24"/>
        <color indexed="10"/>
        <rFont val="Times New Roman"/>
        <family val="1"/>
      </rPr>
      <t>капітальний ремонт приміщень (заміна вікон)  ДНЗ № 69, № 89, № 87 (з ПКД) (КФКВ 070101)</t>
    </r>
  </si>
  <si>
    <r>
      <t xml:space="preserve">з: </t>
    </r>
    <r>
      <rPr>
        <sz val="24"/>
        <color indexed="10"/>
        <rFont val="Times New Roman"/>
        <family val="1"/>
      </rPr>
      <t>придбння обладнання для КЗ "Третя Черкаська міська лікарня швидкої медичної допомоги" ЧМР (КФКВ 080101), в т.ч.:</t>
    </r>
  </si>
  <si>
    <r>
      <t xml:space="preserve">  </t>
    </r>
    <r>
      <rPr>
        <i/>
        <sz val="24"/>
        <color indexed="10"/>
        <rFont val="Times New Roman"/>
        <family val="1"/>
      </rPr>
      <t>- дихальний апарат експертного класу (апарат ШВЛ)</t>
    </r>
  </si>
  <si>
    <r>
      <t xml:space="preserve">на: </t>
    </r>
    <r>
      <rPr>
        <sz val="24"/>
        <color indexed="10"/>
        <rFont val="Times New Roman"/>
        <family val="1"/>
      </rPr>
      <t>придбння обладнання для КЗ "Третя Черкаська міська лікарня швидкої медичної допомоги" ЧМР (КФКВ 080101), в т.ч.:</t>
    </r>
  </si>
  <si>
    <r>
      <t xml:space="preserve"> </t>
    </r>
    <r>
      <rPr>
        <i/>
        <sz val="24"/>
        <color indexed="10"/>
        <rFont val="Times New Roman"/>
        <family val="1"/>
      </rPr>
      <t xml:space="preserve"> - дихальні апарати експертного класу (апарати ШВЛ)</t>
    </r>
  </si>
  <si>
    <r>
      <t xml:space="preserve">з: </t>
    </r>
    <r>
      <rPr>
        <sz val="24"/>
        <color indexed="10"/>
        <rFont val="Times New Roman"/>
        <family val="1"/>
      </rPr>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 (КФКВ 080101), у т.ч.:</t>
    </r>
  </si>
  <si>
    <r>
      <t xml:space="preserve">на: </t>
    </r>
    <r>
      <rPr>
        <sz val="24"/>
        <color indexed="10"/>
        <rFont val="Times New Roman"/>
        <family val="1"/>
      </rPr>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 (КФКВ 080101), у т.ч.:</t>
    </r>
  </si>
  <si>
    <r>
      <t xml:space="preserve">з: </t>
    </r>
    <r>
      <rPr>
        <sz val="24"/>
        <color indexed="10"/>
        <rFont val="Times New Roman"/>
        <family val="1"/>
      </rPr>
      <t>придбання стелізаторів для КНП "Перша міська лікарня" ЧМР (КФКВ 080101)</t>
    </r>
  </si>
  <si>
    <r>
      <t xml:space="preserve">на: </t>
    </r>
    <r>
      <rPr>
        <sz val="24"/>
        <color indexed="10"/>
        <rFont val="Times New Roman"/>
        <family val="1"/>
      </rPr>
      <t>придбання стерилізаторів для КНП "Перша міська лікарня" ЧМР (КФКВ 080101)</t>
    </r>
  </si>
  <si>
    <r>
      <t xml:space="preserve">з: </t>
    </r>
    <r>
      <rPr>
        <sz val="24"/>
        <color indexed="10"/>
        <rFont val="Times New Roman"/>
        <family val="1"/>
      </rPr>
      <t>капітального ремонту асфальтного покриття та встановлення огорожі біля  корпусу паліативної допомоги  КНП ЧМР " Друга Черкаська міська лікарня  відновного лікування" (з ПКД) (КФКВ 080101)</t>
    </r>
  </si>
  <si>
    <t>ІІ. СПЕЦІАЛЬНИЙ ФОНД</t>
  </si>
  <si>
    <r>
      <t xml:space="preserve">на: </t>
    </r>
    <r>
      <rPr>
        <sz val="24"/>
        <color indexed="10"/>
        <rFont val="Times New Roman"/>
        <family val="1"/>
      </rPr>
      <t>капітальний ремонт асфальтного покриття та огорожі КНП ЧМР "Друга Черкаська міська лікарня  відновного лікування" в рамках міської програми розвитку паліативної допомоги у м. Черкаси на 2013-2015 роки (з ПКД) (КФКВ 080101)</t>
    </r>
  </si>
  <si>
    <r>
      <t xml:space="preserve">з: </t>
    </r>
    <r>
      <rPr>
        <sz val="24"/>
        <color indexed="10"/>
        <rFont val="Times New Roman"/>
        <family val="1"/>
      </rPr>
      <t>капітального ремонту будівлі КНП "Черкаська міська інфекційна лікарня" Черкаської міської ради (термомодернізація будівлі) (з ПКД) (КФКВ 080101)</t>
    </r>
  </si>
  <si>
    <t>Будівництво водопонижуючої станції в м-ні "Дахнівський" вул. Рокосовського, вул. Ткаліча, вул. Кузнєцова (видатки розвитку, КФКВ 240601)</t>
  </si>
  <si>
    <t>Будівництво очисних споруд на витоку зливових вод з колектора глибокого залягання по вул. Крилова (в тому числі ПКД) (видатки розвитку, КФКВ 240601)</t>
  </si>
  <si>
    <t>Заходи по збереженню природно-заповідного фонду (видатки споживання, КФКВ 240605)</t>
  </si>
  <si>
    <t>Обстеження об'єктів вулично-дорожньої мережі (видатки споживання, КФКВ 170703)</t>
  </si>
  <si>
    <r>
      <t xml:space="preserve">на: </t>
    </r>
    <r>
      <rPr>
        <sz val="24"/>
        <color indexed="10"/>
        <rFont val="Times New Roman"/>
        <family val="1"/>
      </rPr>
      <t>капітальний ремонт гуртожитку по вул. Одеська, 8-а (покрівля) (з ПКД) (КФКВ 100102)</t>
    </r>
  </si>
  <si>
    <r>
      <t xml:space="preserve">з: </t>
    </r>
    <r>
      <rPr>
        <sz val="24"/>
        <color indexed="10"/>
        <rFont val="Times New Roman"/>
        <family val="1"/>
      </rPr>
      <t>капітального ремонту покрівлі гуртожитку по вул. Одеська, 8/1 (з ПКД) (КФКВ 100102)</t>
    </r>
  </si>
  <si>
    <r>
      <t xml:space="preserve">на: </t>
    </r>
    <r>
      <rPr>
        <sz val="24"/>
        <color indexed="10"/>
        <rFont val="Times New Roman"/>
        <family val="1"/>
      </rPr>
      <t>капітальний ремонт гуртожитку по вул. Одеська, 8/1 (покрівля) (з ПКД) (КФКВ 100102)</t>
    </r>
  </si>
  <si>
    <r>
      <t xml:space="preserve">з: </t>
    </r>
    <r>
      <rPr>
        <sz val="24"/>
        <color indexed="10"/>
        <rFont val="Times New Roman"/>
        <family val="1"/>
      </rPr>
      <t>реконструкції електропроводки із встановленням приладів обліку у гуртожитках по вул. Одеська, 8-а та вул. Одеська, 8/1 (з ПКД) (КФКВ 150101)</t>
    </r>
  </si>
  <si>
    <r>
      <t xml:space="preserve">на: </t>
    </r>
    <r>
      <rPr>
        <sz val="24"/>
        <color indexed="10"/>
        <rFont val="Times New Roman"/>
        <family val="1"/>
      </rPr>
      <t>реконструкцію гуртожитків по вул. Одеська, 8-а та вул. Одеська, 8/1 (мережі електропостачання із встановленням приладів обліку) (з ПКД) (КФКВ 150101)</t>
    </r>
  </si>
  <si>
    <r>
      <t xml:space="preserve">з: </t>
    </r>
    <r>
      <rPr>
        <sz val="24"/>
        <color indexed="10"/>
        <rFont val="Times New Roman"/>
        <family val="1"/>
      </rPr>
      <t>реконструкції електропроводки із встановленням приладів обліку у гуртожитку по вул. Хоменка, 14 (з ПКД) (КФКВ 150101)</t>
    </r>
  </si>
  <si>
    <r>
      <t xml:space="preserve">на: </t>
    </r>
    <r>
      <rPr>
        <sz val="24"/>
        <color indexed="10"/>
        <rFont val="Times New Roman"/>
        <family val="1"/>
      </rPr>
      <t>капітальний ремонт гуртожитку по вул. Хоменка, 14 (покрівля та мережі електропостачання) (з ПКД) (КФКВ 100102)</t>
    </r>
  </si>
  <si>
    <r>
      <t xml:space="preserve">з: </t>
    </r>
    <r>
      <rPr>
        <sz val="24"/>
        <color indexed="10"/>
        <rFont val="Times New Roman"/>
        <family val="1"/>
      </rPr>
      <t>реконструкції пішохідного тротуару по непарній стороні вул. Гагаріна від узвозу Замкового до парку "50-річчя Жовтня" (з ПКД) (КФКВ 170703)</t>
    </r>
  </si>
  <si>
    <r>
      <rPr>
        <b/>
        <sz val="24"/>
        <color indexed="10"/>
        <rFont val="Times New Roman"/>
        <family val="1"/>
      </rPr>
      <t>на:</t>
    </r>
    <r>
      <rPr>
        <sz val="24"/>
        <color indexed="10"/>
        <rFont val="Times New Roman"/>
        <family val="1"/>
      </rPr>
      <t xml:space="preserve"> розробку проектно-кошторисної документації по об'єкту «Реконструкція пішохідного тротуару по непарній стороні вул. Гагаріна від узвозу Замкового до парку «50-річчя Жовтня» (КФКВ 170703)</t>
    </r>
  </si>
  <si>
    <r>
      <rPr>
        <b/>
        <sz val="24"/>
        <color indexed="10"/>
        <rFont val="Times New Roman"/>
        <family val="1"/>
      </rPr>
      <t xml:space="preserve">з: </t>
    </r>
    <r>
      <rPr>
        <sz val="24"/>
        <color indexed="10"/>
        <rFont val="Times New Roman"/>
        <family val="1"/>
      </rPr>
      <t>внесків в статутний капітал КП "Міськсвітло" (КФКВ 180409), у т.ч.:</t>
    </r>
  </si>
  <si>
    <r>
      <rPr>
        <b/>
        <sz val="24"/>
        <color indexed="10"/>
        <rFont val="Times New Roman"/>
        <family val="1"/>
      </rPr>
      <t xml:space="preserve">на: </t>
    </r>
    <r>
      <rPr>
        <sz val="24"/>
        <color indexed="10"/>
        <rFont val="Times New Roman"/>
        <family val="1"/>
      </rPr>
      <t>внески в статутний капітал КП "Міськсвітло" (КФКВ 180409), у т.ч.:</t>
    </r>
  </si>
  <si>
    <t>Капітальний ремонт нижнього озера в парку «Перемога» (видатки розвитку, КФКВ 240601)</t>
  </si>
  <si>
    <r>
      <rPr>
        <b/>
        <sz val="24"/>
        <color indexed="10"/>
        <rFont val="Times New Roman"/>
        <family val="1"/>
      </rPr>
      <t>з:</t>
    </r>
    <r>
      <rPr>
        <sz val="24"/>
        <color indexed="10"/>
        <rFont val="Times New Roman"/>
        <family val="1"/>
      </rPr>
      <t xml:space="preserve"> департаменту житлово-комунального комплексу</t>
    </r>
  </si>
  <si>
    <r>
      <rPr>
        <b/>
        <sz val="24"/>
        <color indexed="10"/>
        <rFont val="Times New Roman"/>
        <family val="1"/>
      </rPr>
      <t>на:</t>
    </r>
    <r>
      <rPr>
        <sz val="24"/>
        <color indexed="10"/>
        <rFont val="Times New Roman"/>
        <family val="1"/>
      </rPr>
      <t xml:space="preserve"> департамент архітектури, містобудування та інспектування</t>
    </r>
  </si>
  <si>
    <r>
      <rPr>
        <b/>
        <sz val="24"/>
        <color indexed="10"/>
        <rFont val="Times New Roman"/>
        <family val="1"/>
      </rPr>
      <t>з:</t>
    </r>
    <r>
      <rPr>
        <sz val="24"/>
        <color indexed="10"/>
        <rFont val="Times New Roman"/>
        <family val="1"/>
      </rPr>
      <t xml:space="preserve"> будівництва полігону твердих побутових відходів в районі с. Руська Поляна (з ПКД) (видатки розвитку, КФКВ 240602)</t>
    </r>
  </si>
  <si>
    <r>
      <rPr>
        <b/>
        <sz val="24"/>
        <color indexed="10"/>
        <rFont val="Times New Roman"/>
        <family val="1"/>
      </rPr>
      <t>на:</t>
    </r>
    <r>
      <rPr>
        <sz val="24"/>
        <color indexed="10"/>
        <rFont val="Times New Roman"/>
        <family val="1"/>
      </rPr>
      <t xml:space="preserve"> будівництво полігону твердих побутових відходів в районі с. Руська Поляна (видатки розвитку, КФКВ 240602)</t>
    </r>
  </si>
  <si>
    <t xml:space="preserve">Уточнений план </t>
  </si>
  <si>
    <t>Плани після проведених змін</t>
  </si>
  <si>
    <t>ДОХОДИ</t>
  </si>
  <si>
    <r>
      <rPr>
        <b/>
        <sz val="16"/>
        <rFont val="Times New Roman"/>
        <family val="1"/>
      </rPr>
      <t xml:space="preserve">Додаток 1 </t>
    </r>
    <r>
      <rPr>
        <sz val="16"/>
        <rFont val="Times New Roman"/>
        <family val="1"/>
      </rPr>
      <t xml:space="preserve">
до пояснювальної записки 
до проекту рішення міської  ради
від ____________ № _____</t>
    </r>
  </si>
  <si>
    <t>І. ЗАГАЛЬНИЙ ФОНД</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</si>
  <si>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(код 41030900)</t>
  </si>
  <si>
    <t>Заходи по збереженню природно-заповідного фонду (міська Програма "Екологія", видатки споживання, КФКВ 240605)</t>
  </si>
  <si>
    <t xml:space="preserve">Субвенція з державного бюджету на надання пільг з послуг зв'язку, інших передбачених законодавством пільг … (на компенсаційні виплати на пільговий проїзд електротранспортом окремим  категоріям громадян) (видатки споживання по департаменту житлово-комунального комплексу, КФКВ 170602) </t>
  </si>
  <si>
    <t>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на 2014-2018 роки (КТКВК 250404)</t>
  </si>
  <si>
    <t>Програма фінансування заходів, пов'язаних із нагородженням міськими відзнаками громадян, трудових колективів на 2016-2020 роки (КТКВК 250404)</t>
  </si>
  <si>
    <t>Додаток 1
до пояснювальної записки 
до рішення міської ради
від ___________ № ______</t>
  </si>
  <si>
    <t>1. Зміна видатків в частині субвенцій з державного та обласного бюджетів:</t>
  </si>
  <si>
    <t>2. Перерозподіл видатків:</t>
  </si>
  <si>
    <t>Дитячі будинки (в т.ч. сімейного типу, прийомні  сім'ї) (КТКВК 070303)</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</si>
  <si>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(код 41035800)</t>
  </si>
  <si>
    <t xml:space="preserve">1. Зміни видатків за рахунок субвенцій з обласного бюджету: </t>
  </si>
  <si>
    <r>
      <t xml:space="preserve">з: </t>
    </r>
    <r>
      <rPr>
        <sz val="24"/>
        <rFont val="Times New Roman"/>
        <family val="1"/>
      </rPr>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обласного бюджету) (КТКВК 070101)</t>
    </r>
  </si>
  <si>
    <r>
      <t xml:space="preserve">на: </t>
    </r>
    <r>
      <rPr>
        <sz val="24"/>
        <rFont val="Times New Roman"/>
        <family val="1"/>
      </rPr>
      <t>Капітальний ремонт прилеглої території дошкільного навчального закладу (ясла-садочок) № 70 "Настуся" Черкаської міської ради (за рахунок субвенції з обласного бюджету) (КТКВК 070101)</t>
    </r>
  </si>
  <si>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 (КТКВК 070401)</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</si>
  <si>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 (КТКВК 070201)</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</si>
  <si>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 (КТКВК 080101)</t>
  </si>
  <si>
    <t>Субвенція з обласного бюджету на придбання спортивного інвентарю для відділу Комплексної дитячо- юнацької спортивної школи "Вікторія" Черкаської міської ради Черкаської області (КТКВК 130107)</t>
  </si>
  <si>
    <t>Субвенція з державного бюджету на виконання програми "Надання медичної допомоги хворим нефрологічного профілю" на 2014-2017 роки (КТКВК 250404)</t>
  </si>
  <si>
    <t>Департамент охорони здоров'ята медичних послуг (видатки споживання):</t>
  </si>
  <si>
    <t>Субвенція за рахунок залишку коштів медичної субвенції з державного бюджету місцевим бюджетам, що утворився на початок бюджетного періоду (код 41035300)</t>
  </si>
  <si>
    <t>Витрати на поховання учасників бойових дій та інвалідів війни (КТКВК 090417)</t>
  </si>
  <si>
    <t>Субвенція з обласного бюджету на виплату одноразової грошової допомоги в розмірі 50,0 тис.грн. (п’ятдесят тисяч гривень) членам сімей осіб, смерть яких пов’язана з проведенням антитерористичної операції в східних регіонах України (КТКВК 090412)</t>
  </si>
  <si>
    <t>Субвенція за рахунок залишку коштів освітньої субвенції з державного бюджету місцевим бюджетам, що утворився на початок бюджетного періоду (код 41035200)</t>
  </si>
  <si>
    <t>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 (КТКВК 070201)</t>
  </si>
  <si>
    <t>Програма оздоровлення та відпочинку дітей м.Черкаси на 2016-2020 роки (КТКВК 091108)</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</si>
  <si>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в тому числі:</t>
  </si>
  <si>
    <t>Державна соціальна допомога малозабезпеченим сім'ям  (КТКВК 090401)</t>
  </si>
  <si>
    <t>Тимчасова державна допомога дітям (КТКВК 090307)</t>
  </si>
  <si>
    <t>Допомога на дітей одиноким матерям (КТКВК 090306)</t>
  </si>
  <si>
    <t>Допомога на дітей, над якими встановлено опіку чи піклування (КТКВК 090305)</t>
  </si>
  <si>
    <t>Допомога при народженні дитини (КТКВК 090304)</t>
  </si>
  <si>
    <t>Допомога до досягнення дитини трирічного віку (КТКВК 090303)</t>
  </si>
  <si>
    <t>Програма підтримки сімей та молоді м. Черкаси на 2016 рік (КТКВК 091103)</t>
  </si>
  <si>
    <t>Виплата стипендій міського голови провідним спортсменам м. Черкаси за період з 1 листопада до 31 грудня 2016 року (КТКВК 130112)</t>
  </si>
  <si>
    <t>Капітальний ремонт приміщень (заміна вікон) (з ПКД): СШ І-ІІІ ступенів № 18, СШ І-ІІІ ступенів № 28 Черкаської міської ради (КФКВ 070201)</t>
  </si>
  <si>
    <t>Капітальний ремонт  ЗОШ І-ІІІ ступенів № 18 Черкаської міської ради (заміна вікон) (з ПКД) (КФКВ 070201)</t>
  </si>
  <si>
    <t>Капітальний ремонт  ЗОШ І-ІІІ ступенів № 28 Черкаської міської ради (заміна вікон) (з ПКД) (КФКВ 070201)</t>
  </si>
  <si>
    <t>1. Перерозподіл видатків:</t>
  </si>
  <si>
    <t>Департамент організаційного забезпечення (видатки споживання):</t>
  </si>
  <si>
    <t>Департамент соціальної політики (видатки споживання):</t>
  </si>
  <si>
    <t xml:space="preserve">Внески в статутний капітал КП "Центральний стадіон" (КФКВ 180409), у т.ч.: </t>
  </si>
  <si>
    <t xml:space="preserve"> - на капітальний ремонт частини трибун для глядачів (пішохідної доріжки)   на центральній арені  КП "Центральний стадіон (з  ПКД) м. Черкаси вул.Смілянська,78</t>
  </si>
  <si>
    <t>Капітальний ремонт житлового будинку по вул. Гагаріна, 45 (ОСББ "Гагаріна-45") в м.Черкаси (посилення несучих конструкцій 1-го під'їзду) (в т.ч. 25,0 тис.грн. інструментальне обстеження стану будівельних конструкцій) (міська Програма підтримки об'єднань співвласників багатоквартирних будинків (ОСББ) у м. Черкаси на 2012-2014 роки "Формування ефективного власника житла", КФКВ 100106)</t>
  </si>
  <si>
    <t>3. Зміна назви та уточнення коду функціональної класифікації об'єктів бюджету розвитку:</t>
  </si>
  <si>
    <t>2. Уточнення головного розпорядника коштів (видатки розвитку):</t>
  </si>
  <si>
    <r>
      <t xml:space="preserve">з: </t>
    </r>
    <r>
      <rPr>
        <sz val="24"/>
        <color indexed="10"/>
        <rFont val="Times New Roman"/>
        <family val="1"/>
      </rPr>
      <t>реконструкції системи опалення, монтаж вузла обліку тепла  ЗОШ І-ІІІ ступенів № 30 Черкаської міської ради (КФКВ 150110)</t>
    </r>
  </si>
  <si>
    <r>
      <t xml:space="preserve">на: </t>
    </r>
    <r>
      <rPr>
        <sz val="24"/>
        <color indexed="10"/>
        <rFont val="Times New Roman"/>
        <family val="1"/>
      </rPr>
      <t>реконструкцію системи опалення, монтаж вузла обліку тепла ЗОШ І-ІІІ ступенів № 30 Черкаської міської ради (з ПКД) (КФКВ 150110)</t>
    </r>
  </si>
  <si>
    <r>
      <t xml:space="preserve">з: </t>
    </r>
    <r>
      <rPr>
        <sz val="24"/>
        <color indexed="10"/>
        <rFont val="Times New Roman"/>
        <family val="1"/>
      </rPr>
      <t>капітального ремонту приміщень (заміна вікон) ЗОШ І-ІІІ ступенів №21 Черкаської міської ради  (КФКВ 070201)</t>
    </r>
  </si>
  <si>
    <r>
      <t xml:space="preserve">на: </t>
    </r>
    <r>
      <rPr>
        <sz val="24"/>
        <color indexed="10"/>
        <rFont val="Times New Roman"/>
        <family val="1"/>
      </rPr>
      <t>капітальний ремонт приміщень (заміна вікон) ЗОШ І-ІІІ ступенів №21 Черкаської міської ради (з ПКД) (КФКВ 070201)</t>
    </r>
  </si>
  <si>
    <r>
      <t xml:space="preserve">з: </t>
    </r>
    <r>
      <rPr>
        <sz val="24"/>
        <color indexed="10"/>
        <rFont val="Times New Roman"/>
        <family val="1"/>
      </rPr>
      <t>капітального ремонту приміщень (заміна вікон) ЗОШ І-ІІІ ступенів № 6 (КФКВ 070201)</t>
    </r>
  </si>
  <si>
    <r>
      <t xml:space="preserve">на: </t>
    </r>
    <r>
      <rPr>
        <sz val="24"/>
        <color indexed="10"/>
        <rFont val="Times New Roman"/>
        <family val="1"/>
      </rPr>
      <t>капітальний ремонт приміщень (заміна вікон) ЗОШ І-ІІІ ступенів № 6 (з ПКД) (КФКВ 070201)</t>
    </r>
  </si>
  <si>
    <r>
      <t xml:space="preserve">з: </t>
    </r>
    <r>
      <rPr>
        <sz val="24"/>
        <color indexed="10"/>
        <rFont val="Times New Roman"/>
        <family val="1"/>
      </rPr>
      <t>капітального ремонту санвузлів ЗОШ І-ІІІ ступенів №21 Черкаської міської ради (КФКВ 070201)</t>
    </r>
  </si>
  <si>
    <r>
      <t xml:space="preserve">на: </t>
    </r>
    <r>
      <rPr>
        <sz val="24"/>
        <color indexed="10"/>
        <rFont val="Times New Roman"/>
        <family val="1"/>
      </rPr>
      <t>капітальний ремонт санвузлів ЗОШ І-ІІІ ступенів №21 Черкаської міської ради (з ПКД) (КФКВ 070201)</t>
    </r>
  </si>
</sst>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
    <numFmt numFmtId="186" formatCode="#,##0.00000"/>
    <numFmt numFmtId="187" formatCode="#,##0.000000"/>
    <numFmt numFmtId="188" formatCode="0.0"/>
    <numFmt numFmtId="189" formatCode="#,##0.0"/>
    <numFmt numFmtId="190" formatCode="#,##0.0000000"/>
    <numFmt numFmtId="191" formatCode="#,##0.00000000"/>
    <numFmt numFmtId="192" formatCode="#,##0.000000000"/>
    <numFmt numFmtId="193" formatCode="0.000"/>
    <numFmt numFmtId="194" formatCode="000000"/>
    <numFmt numFmtId="195" formatCode="0.0%"/>
    <numFmt numFmtId="196" formatCode="0.00000"/>
    <numFmt numFmtId="197" formatCode="0.0000"/>
    <numFmt numFmtId="198" formatCode="_-* #,##0.00&quot;р.&quot;_-;\-* #,##0.00&quot;р.&quot;_-;_-* \-??&quot;р.&quot;_-;_-@_-"/>
    <numFmt numFmtId="199" formatCode="_-* #,##0.00_р_._-;\-* #,##0.00_р_._-;_-* \-??_р_._-;_-@_-"/>
    <numFmt numFmtId="200" formatCode="0.000000"/>
    <numFmt numFmtId="201" formatCode="#,##0.00_ ;[Red]\-#,##0.00\ "/>
    <numFmt numFmtId="202" formatCode="#,##0.000_р_."/>
    <numFmt numFmtId="203" formatCode="#,##0.00_р_."/>
  </numFmts>
  <fonts count="54">
    <font>
      <sz val="10"/>
      <name val="Arial Cyr"/>
      <family val="0"/>
    </font>
    <font>
      <sz val="10"/>
      <name val="Times New Roman"/>
      <family val="1"/>
    </font>
    <font>
      <sz val="8"/>
      <name val="Times New Roman"/>
      <family val="1"/>
    </font>
    <font>
      <b/>
      <sz val="18"/>
      <name val="Times New Roman"/>
      <family val="1"/>
    </font>
    <font>
      <sz val="8"/>
      <name val="Arial Cyr"/>
      <family val="0"/>
    </font>
    <font>
      <sz val="12"/>
      <name val="Times New Roman"/>
      <family val="1"/>
    </font>
    <font>
      <b/>
      <sz val="22"/>
      <name val="Times New Roman"/>
      <family val="1"/>
    </font>
    <font>
      <sz val="22"/>
      <name val="Times New Roman"/>
      <family val="1"/>
    </font>
    <font>
      <b/>
      <sz val="26"/>
      <name val="Times New Roman"/>
      <family val="1"/>
    </font>
    <font>
      <sz val="11"/>
      <color indexed="8"/>
      <name val="Calibri"/>
      <family val="2"/>
    </font>
    <font>
      <sz val="10"/>
      <name val="Arial"/>
      <family val="2"/>
    </font>
    <font>
      <sz val="24"/>
      <name val="Times New Roman"/>
      <family val="1"/>
    </font>
    <font>
      <b/>
      <sz val="24"/>
      <name val="Times New Roman"/>
      <family val="1"/>
    </font>
    <font>
      <sz val="24"/>
      <color indexed="10"/>
      <name val="Times New Roman"/>
      <family val="1"/>
    </font>
    <font>
      <b/>
      <sz val="24"/>
      <color indexed="10"/>
      <name val="Times New Roman"/>
      <family val="1"/>
    </font>
    <font>
      <i/>
      <sz val="24"/>
      <color indexed="10"/>
      <name val="Times New Roman"/>
      <family val="1"/>
    </font>
    <font>
      <sz val="10"/>
      <color indexed="10"/>
      <name val="Times New Roman"/>
      <family val="1"/>
    </font>
    <font>
      <sz val="11"/>
      <color indexed="10"/>
      <name val="Times New Roman"/>
      <family val="1"/>
    </font>
    <font>
      <sz val="15"/>
      <color indexed="10"/>
      <name val="Times New Roman"/>
      <family val="1"/>
    </font>
    <font>
      <b/>
      <sz val="22"/>
      <color indexed="10"/>
      <name val="Times New Roman"/>
      <family val="1"/>
    </font>
    <font>
      <sz val="18"/>
      <color indexed="10"/>
      <name val="Times New Roman"/>
      <family val="1"/>
    </font>
    <font>
      <b/>
      <i/>
      <sz val="24"/>
      <color indexed="10"/>
      <name val="Times New Roman"/>
      <family val="1"/>
    </font>
    <font>
      <b/>
      <sz val="16"/>
      <name val="Times New Roman"/>
      <family val="1"/>
    </font>
    <font>
      <sz val="16"/>
      <name val="Times New Roman"/>
      <family val="1"/>
    </font>
    <font>
      <sz val="11"/>
      <name val="Times New Roman"/>
      <family val="1"/>
    </font>
    <font>
      <b/>
      <sz val="10"/>
      <name val="Times New Roman"/>
      <family val="1"/>
    </font>
    <font>
      <sz val="18"/>
      <name val="Times New Roman"/>
      <family val="1"/>
    </font>
    <font>
      <sz val="22"/>
      <color indexed="10"/>
      <name val="Times New Roman"/>
      <family val="1"/>
    </font>
    <font>
      <i/>
      <sz val="2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0"/>
      <name val="Courier New"/>
      <family val="3"/>
    </font>
    <font>
      <b/>
      <sz val="18"/>
      <color indexed="62"/>
      <name val="Cambria"/>
      <family val="2"/>
    </font>
    <font>
      <sz val="10"/>
      <name val="Helv"/>
      <family val="0"/>
    </font>
    <font>
      <sz val="10"/>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20"/>
      <name val="Arial Cyr"/>
      <family val="0"/>
    </font>
    <font>
      <sz val="11"/>
      <color indexed="52"/>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56"/>
      </bottom>
    </border>
    <border>
      <left>
        <color indexed="63"/>
      </left>
      <right>
        <color indexed="63"/>
      </right>
      <top>
        <color indexed="63"/>
      </top>
      <bottom style="thick">
        <color indexed="22"/>
      </bottom>
    </border>
    <border>
      <left>
        <color indexed="63"/>
      </left>
      <right>
        <color indexed="63"/>
      </right>
      <top>
        <color indexed="63"/>
      </top>
      <bottom style="thick">
        <color indexed="27"/>
      </bottom>
    </border>
    <border>
      <left>
        <color indexed="63"/>
      </left>
      <right>
        <color indexed="63"/>
      </right>
      <top>
        <color indexed="63"/>
      </top>
      <bottom style="medium">
        <color indexed="30"/>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indexed="10"/>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2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0" fillId="0" borderId="0">
      <alignment/>
      <protection/>
    </xf>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31" fillId="21" borderId="2" applyNumberFormat="0" applyAlignment="0" applyProtection="0"/>
    <xf numFmtId="0" fontId="32" fillId="21" borderId="1" applyNumberFormat="0" applyAlignment="0" applyProtection="0"/>
    <xf numFmtId="0" fontId="32" fillId="21" borderId="1" applyNumberFormat="0" applyAlignment="0" applyProtection="0"/>
    <xf numFmtId="0" fontId="32" fillId="21"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98" fontId="9" fillId="0" borderId="0" applyFill="0" applyBorder="0" applyAlignment="0" applyProtection="0"/>
    <xf numFmtId="198" fontId="9" fillId="0" borderId="0" applyFill="0" applyBorder="0" applyAlignment="0" applyProtection="0"/>
    <xf numFmtId="170" fontId="0" fillId="0" borderId="0" applyFont="0" applyFill="0" applyBorder="0" applyAlignment="0" applyProtection="0"/>
    <xf numFmtId="0" fontId="48" fillId="0" borderId="3"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9"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50"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5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9" fillId="0" borderId="0">
      <alignment/>
      <protection/>
    </xf>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5" fillId="22" borderId="10" applyNumberFormat="0" applyAlignment="0" applyProtection="0"/>
    <xf numFmtId="0" fontId="35" fillId="22" borderId="10" applyNumberFormat="0" applyAlignment="0" applyProtection="0"/>
    <xf numFmtId="0" fontId="35" fillId="22" borderId="10" applyNumberFormat="0" applyAlignment="0" applyProtection="0"/>
    <xf numFmtId="0" fontId="5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47" fillId="0" borderId="0">
      <alignment/>
      <protection/>
    </xf>
    <xf numFmtId="0" fontId="52" fillId="0" borderId="0" applyNumberFormat="0" applyFill="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23" borderId="11" applyNumberFormat="0" applyFont="0" applyAlignment="0" applyProtection="0"/>
    <xf numFmtId="0" fontId="9" fillId="23" borderId="11" applyNumberFormat="0" applyFont="0" applyAlignment="0" applyProtection="0"/>
    <xf numFmtId="0" fontId="9" fillId="23" borderId="11"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12"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46"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99" fontId="9" fillId="0" borderId="0" applyFill="0" applyBorder="0" applyAlignment="0" applyProtection="0"/>
    <xf numFmtId="199" fontId="9" fillId="0" borderId="0" applyFill="0" applyBorder="0" applyAlignment="0" applyProtection="0"/>
    <xf numFmtId="171" fontId="0" fillId="0" borderId="0" applyFont="0" applyFill="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cellStyleXfs>
  <cellXfs count="251">
    <xf numFmtId="0" fontId="0" fillId="0" borderId="0" xfId="0" applyAlignment="1">
      <alignment/>
    </xf>
    <xf numFmtId="0" fontId="1" fillId="0" borderId="0" xfId="0" applyFont="1" applyAlignment="1">
      <alignment/>
    </xf>
    <xf numFmtId="0" fontId="3" fillId="0" borderId="0" xfId="0" applyFont="1" applyBorder="1" applyAlignment="1">
      <alignment horizontal="center" wrapText="1"/>
    </xf>
    <xf numFmtId="180" fontId="2" fillId="0" borderId="0" xfId="0" applyNumberFormat="1" applyFont="1" applyAlignment="1">
      <alignment horizontal="left" wrapText="1" indent="15"/>
    </xf>
    <xf numFmtId="4" fontId="1" fillId="0" borderId="0" xfId="0" applyNumberFormat="1" applyFont="1" applyAlignment="1">
      <alignment/>
    </xf>
    <xf numFmtId="0" fontId="6" fillId="20" borderId="14" xfId="0" applyFont="1" applyFill="1" applyBorder="1" applyAlignment="1">
      <alignment horizontal="left" wrapText="1"/>
    </xf>
    <xf numFmtId="0" fontId="12" fillId="0" borderId="14" xfId="0" applyFont="1" applyFill="1" applyBorder="1" applyAlignment="1">
      <alignment horizontal="left" wrapText="1"/>
    </xf>
    <xf numFmtId="4" fontId="13" fillId="0" borderId="14" xfId="0" applyNumberFormat="1" applyFont="1" applyFill="1" applyBorder="1" applyAlignment="1">
      <alignment/>
    </xf>
    <xf numFmtId="0" fontId="1" fillId="0" borderId="0" xfId="0" applyFont="1" applyFill="1" applyAlignment="1">
      <alignment/>
    </xf>
    <xf numFmtId="0" fontId="16" fillId="17" borderId="0" xfId="0" applyFont="1" applyFill="1" applyAlignment="1">
      <alignment/>
    </xf>
    <xf numFmtId="0" fontId="7" fillId="0" borderId="14" xfId="0" applyFont="1" applyFill="1" applyBorder="1" applyAlignment="1">
      <alignment horizontal="left" wrapText="1"/>
    </xf>
    <xf numFmtId="0" fontId="16" fillId="0" borderId="0" xfId="0" applyFont="1" applyFill="1" applyAlignment="1">
      <alignment/>
    </xf>
    <xf numFmtId="0" fontId="14" fillId="0" borderId="15" xfId="0" applyFont="1" applyFill="1" applyBorder="1" applyAlignment="1">
      <alignment horizontal="left" wrapText="1" indent="3"/>
    </xf>
    <xf numFmtId="0" fontId="13" fillId="0" borderId="14" xfId="0" applyFont="1" applyFill="1" applyBorder="1" applyAlignment="1">
      <alignment horizontal="left" wrapText="1" indent="5"/>
    </xf>
    <xf numFmtId="0" fontId="17" fillId="0" borderId="0" xfId="0" applyFont="1" applyFill="1" applyBorder="1" applyAlignment="1">
      <alignment wrapText="1"/>
    </xf>
    <xf numFmtId="0" fontId="17" fillId="0" borderId="0" xfId="0" applyFont="1" applyBorder="1" applyAlignment="1">
      <alignment/>
    </xf>
    <xf numFmtId="0" fontId="13" fillId="24" borderId="15" xfId="0" applyFont="1" applyFill="1" applyBorder="1" applyAlignment="1">
      <alignment horizontal="left" vertical="top" wrapText="1"/>
    </xf>
    <xf numFmtId="4" fontId="13" fillId="0" borderId="14" xfId="0" applyNumberFormat="1" applyFont="1" applyBorder="1" applyAlignment="1">
      <alignment/>
    </xf>
    <xf numFmtId="0" fontId="16" fillId="0" borderId="0" xfId="0" applyFont="1" applyAlignment="1">
      <alignment/>
    </xf>
    <xf numFmtId="4" fontId="14" fillId="20" borderId="14" xfId="0" applyNumberFormat="1" applyFont="1" applyFill="1" applyBorder="1" applyAlignment="1">
      <alignment/>
    </xf>
    <xf numFmtId="0" fontId="14" fillId="0" borderId="14" xfId="0" applyFont="1" applyFill="1" applyBorder="1" applyAlignment="1">
      <alignment wrapText="1"/>
    </xf>
    <xf numFmtId="4" fontId="13" fillId="20" borderId="14" xfId="0" applyNumberFormat="1" applyFont="1" applyFill="1" applyBorder="1" applyAlignment="1">
      <alignment/>
    </xf>
    <xf numFmtId="0" fontId="14" fillId="0" borderId="14" xfId="0" applyFont="1" applyFill="1" applyBorder="1" applyAlignment="1">
      <alignment horizontal="left" wrapText="1"/>
    </xf>
    <xf numFmtId="0" fontId="14" fillId="20" borderId="14" xfId="0" applyFont="1" applyFill="1" applyBorder="1" applyAlignment="1">
      <alignment horizontal="left" wrapText="1"/>
    </xf>
    <xf numFmtId="0" fontId="18" fillId="0" borderId="0" xfId="0" applyFont="1" applyAlignment="1">
      <alignment/>
    </xf>
    <xf numFmtId="0" fontId="14" fillId="20" borderId="15" xfId="0" applyFont="1" applyFill="1" applyBorder="1" applyAlignment="1">
      <alignment horizontal="left"/>
    </xf>
    <xf numFmtId="186" fontId="19" fillId="0" borderId="14" xfId="0" applyNumberFormat="1" applyFont="1" applyFill="1" applyBorder="1" applyAlignment="1">
      <alignment horizontal="right"/>
    </xf>
    <xf numFmtId="0" fontId="20" fillId="0" borderId="14" xfId="0" applyFont="1" applyFill="1" applyBorder="1" applyAlignment="1">
      <alignment horizontal="left" wrapText="1"/>
    </xf>
    <xf numFmtId="196" fontId="19" fillId="0" borderId="0" xfId="0" applyNumberFormat="1" applyFont="1" applyFill="1" applyBorder="1" applyAlignment="1">
      <alignment horizontal="right"/>
    </xf>
    <xf numFmtId="0" fontId="17" fillId="0" borderId="0" xfId="0" applyFont="1" applyFill="1" applyBorder="1" applyAlignment="1">
      <alignment/>
    </xf>
    <xf numFmtId="0" fontId="14" fillId="20" borderId="14" xfId="0" applyFont="1" applyFill="1" applyBorder="1" applyAlignment="1">
      <alignment wrapText="1"/>
    </xf>
    <xf numFmtId="0" fontId="14" fillId="0" borderId="14" xfId="0" applyFont="1" applyFill="1" applyBorder="1" applyAlignment="1">
      <alignment/>
    </xf>
    <xf numFmtId="4" fontId="14" fillId="0" borderId="14" xfId="0" applyNumberFormat="1" applyFont="1" applyBorder="1" applyAlignment="1">
      <alignment/>
    </xf>
    <xf numFmtId="4" fontId="14" fillId="0" borderId="14" xfId="0" applyNumberFormat="1" applyFont="1" applyFill="1" applyBorder="1" applyAlignment="1">
      <alignment/>
    </xf>
    <xf numFmtId="0" fontId="13" fillId="0" borderId="15" xfId="0" applyFont="1" applyFill="1" applyBorder="1" applyAlignment="1">
      <alignment wrapText="1"/>
    </xf>
    <xf numFmtId="0" fontId="13" fillId="0" borderId="14" xfId="0" applyFont="1" applyBorder="1" applyAlignment="1">
      <alignment/>
    </xf>
    <xf numFmtId="4" fontId="16" fillId="0" borderId="0" xfId="0" applyNumberFormat="1" applyFont="1" applyAlignment="1">
      <alignment/>
    </xf>
    <xf numFmtId="0" fontId="14" fillId="20" borderId="14" xfId="0" applyFont="1" applyFill="1" applyBorder="1" applyAlignment="1">
      <alignment/>
    </xf>
    <xf numFmtId="0" fontId="13" fillId="0" borderId="14" xfId="0" applyFont="1" applyFill="1" applyBorder="1" applyAlignment="1">
      <alignment/>
    </xf>
    <xf numFmtId="0" fontId="15" fillId="0" borderId="14" xfId="0" applyFont="1" applyFill="1" applyBorder="1" applyAlignment="1">
      <alignment horizontal="left" indent="3"/>
    </xf>
    <xf numFmtId="4" fontId="15" fillId="0" borderId="14" xfId="0" applyNumberFormat="1" applyFont="1" applyFill="1" applyBorder="1" applyAlignment="1">
      <alignment horizontal="left"/>
    </xf>
    <xf numFmtId="4" fontId="13" fillId="0" borderId="14" xfId="0" applyNumberFormat="1" applyFont="1" applyFill="1" applyBorder="1" applyAlignment="1">
      <alignment horizontal="right"/>
    </xf>
    <xf numFmtId="0" fontId="13" fillId="0" borderId="14" xfId="0" applyFont="1" applyFill="1" applyBorder="1" applyAlignment="1">
      <alignment wrapText="1"/>
    </xf>
    <xf numFmtId="0" fontId="13" fillId="0" borderId="14" xfId="0" applyFont="1" applyFill="1" applyBorder="1" applyAlignment="1">
      <alignment horizontal="left" wrapText="1" indent="3"/>
    </xf>
    <xf numFmtId="4" fontId="13" fillId="0" borderId="14" xfId="0" applyNumberFormat="1" applyFont="1" applyFill="1" applyBorder="1" applyAlignment="1">
      <alignment horizontal="left"/>
    </xf>
    <xf numFmtId="4" fontId="14" fillId="0" borderId="14" xfId="0" applyNumberFormat="1" applyFont="1" applyFill="1" applyBorder="1" applyAlignment="1">
      <alignment horizontal="right"/>
    </xf>
    <xf numFmtId="0" fontId="14" fillId="0" borderId="15" xfId="0" applyNumberFormat="1" applyFont="1" applyFill="1" applyBorder="1" applyAlignment="1">
      <alignment horizontal="left" wrapText="1"/>
    </xf>
    <xf numFmtId="0" fontId="15" fillId="0" borderId="14" xfId="0" applyFont="1" applyFill="1" applyBorder="1" applyAlignment="1">
      <alignment horizontal="left" wrapText="1" indent="3"/>
    </xf>
    <xf numFmtId="0" fontId="14" fillId="20" borderId="15" xfId="0" applyFont="1" applyFill="1" applyBorder="1" applyAlignment="1">
      <alignment horizontal="left" wrapText="1"/>
    </xf>
    <xf numFmtId="0" fontId="14" fillId="0" borderId="14" xfId="0" applyFont="1" applyFill="1" applyBorder="1" applyAlignment="1">
      <alignment horizontal="left" wrapText="1" indent="3"/>
    </xf>
    <xf numFmtId="0" fontId="14" fillId="0" borderId="14" xfId="0" applyFont="1" applyFill="1" applyBorder="1" applyAlignment="1">
      <alignment horizontal="left" wrapText="1" indent="5"/>
    </xf>
    <xf numFmtId="0" fontId="14" fillId="0" borderId="15" xfId="0" applyFont="1" applyFill="1" applyBorder="1" applyAlignment="1">
      <alignment horizontal="left" wrapText="1" indent="5"/>
    </xf>
    <xf numFmtId="0" fontId="21" fillId="0" borderId="15" xfId="0" applyFont="1" applyFill="1" applyBorder="1" applyAlignment="1">
      <alignment horizontal="left" wrapText="1" indent="3"/>
    </xf>
    <xf numFmtId="0" fontId="21" fillId="0" borderId="15" xfId="0" applyFont="1" applyFill="1" applyBorder="1" applyAlignment="1">
      <alignment horizontal="left" wrapText="1" indent="5"/>
    </xf>
    <xf numFmtId="0" fontId="15" fillId="0" borderId="15" xfId="0" applyFont="1" applyFill="1" applyBorder="1" applyAlignment="1">
      <alignment horizontal="left" wrapText="1" indent="3"/>
    </xf>
    <xf numFmtId="0" fontId="15" fillId="0" borderId="15" xfId="0" applyFont="1" applyFill="1" applyBorder="1" applyAlignment="1">
      <alignment horizontal="left" wrapText="1" indent="5"/>
    </xf>
    <xf numFmtId="0" fontId="14" fillId="0" borderId="14" xfId="0" applyFont="1" applyBorder="1" applyAlignment="1">
      <alignment/>
    </xf>
    <xf numFmtId="0" fontId="13" fillId="0" borderId="15" xfId="0" applyFont="1" applyFill="1" applyBorder="1" applyAlignment="1">
      <alignment horizontal="left" wrapText="1" indent="3"/>
    </xf>
    <xf numFmtId="0" fontId="13" fillId="0" borderId="14" xfId="0" applyFont="1" applyFill="1" applyBorder="1" applyAlignment="1">
      <alignment horizontal="left" wrapText="1" indent="7"/>
    </xf>
    <xf numFmtId="0" fontId="14" fillId="0" borderId="14" xfId="0" applyFont="1" applyBorder="1" applyAlignment="1">
      <alignment wrapText="1"/>
    </xf>
    <xf numFmtId="0" fontId="13" fillId="0" borderId="15" xfId="0" applyFont="1" applyFill="1" applyBorder="1" applyAlignment="1">
      <alignment horizontal="left" wrapText="1" indent="5"/>
    </xf>
    <xf numFmtId="0" fontId="14" fillId="20" borderId="14" xfId="0" applyFont="1" applyFill="1" applyBorder="1" applyAlignment="1">
      <alignment horizontal="center"/>
    </xf>
    <xf numFmtId="0" fontId="13" fillId="0" borderId="0" xfId="0" applyFont="1" applyAlignment="1">
      <alignment/>
    </xf>
    <xf numFmtId="0" fontId="13" fillId="0" borderId="0" xfId="0" applyFont="1" applyFill="1" applyAlignment="1">
      <alignment/>
    </xf>
    <xf numFmtId="49" fontId="13" fillId="0" borderId="15" xfId="0" applyNumberFormat="1" applyFont="1" applyFill="1" applyBorder="1" applyAlignment="1">
      <alignment horizontal="left" wrapText="1"/>
    </xf>
    <xf numFmtId="0" fontId="13" fillId="0" borderId="14" xfId="0" applyFont="1" applyFill="1" applyBorder="1" applyAlignment="1">
      <alignment horizontal="left" vertical="top" wrapText="1"/>
    </xf>
    <xf numFmtId="0" fontId="13" fillId="0" borderId="14" xfId="0" applyFont="1" applyBorder="1" applyAlignment="1">
      <alignment wrapText="1"/>
    </xf>
    <xf numFmtId="196" fontId="13" fillId="20" borderId="14" xfId="0" applyNumberFormat="1" applyFont="1" applyFill="1" applyBorder="1" applyAlignment="1">
      <alignment wrapText="1"/>
    </xf>
    <xf numFmtId="0" fontId="13" fillId="0" borderId="16" xfId="0" applyFont="1" applyBorder="1" applyAlignment="1">
      <alignment/>
    </xf>
    <xf numFmtId="196" fontId="13" fillId="0" borderId="14" xfId="0" applyNumberFormat="1" applyFont="1" applyBorder="1" applyAlignment="1">
      <alignment wrapText="1"/>
    </xf>
    <xf numFmtId="0" fontId="13" fillId="0" borderId="0" xfId="0" applyFont="1" applyBorder="1" applyAlignment="1">
      <alignment horizontal="left" indent="3"/>
    </xf>
    <xf numFmtId="0" fontId="16" fillId="0" borderId="0" xfId="0" applyFont="1" applyAlignment="1">
      <alignment horizontal="left" indent="3"/>
    </xf>
    <xf numFmtId="0" fontId="16" fillId="0" borderId="0" xfId="0" applyFont="1" applyFill="1" applyAlignment="1">
      <alignment horizontal="left" indent="3"/>
    </xf>
    <xf numFmtId="196" fontId="14" fillId="20" borderId="14" xfId="0" applyNumberFormat="1" applyFont="1" applyFill="1" applyBorder="1" applyAlignment="1">
      <alignment wrapText="1"/>
    </xf>
    <xf numFmtId="4" fontId="14" fillId="20" borderId="14" xfId="0" applyNumberFormat="1" applyFont="1" applyFill="1" applyBorder="1" applyAlignment="1">
      <alignment wrapText="1"/>
    </xf>
    <xf numFmtId="4" fontId="14" fillId="0" borderId="14" xfId="0" applyNumberFormat="1" applyFont="1" applyFill="1" applyBorder="1" applyAlignment="1">
      <alignment wrapText="1"/>
    </xf>
    <xf numFmtId="4" fontId="13" fillId="0" borderId="14" xfId="0" applyNumberFormat="1" applyFont="1" applyFill="1" applyBorder="1" applyAlignment="1">
      <alignment wrapText="1"/>
    </xf>
    <xf numFmtId="4" fontId="13" fillId="17" borderId="14" xfId="0" applyNumberFormat="1" applyFont="1" applyFill="1" applyBorder="1" applyAlignment="1">
      <alignment/>
    </xf>
    <xf numFmtId="0" fontId="13" fillId="0" borderId="14" xfId="0" applyFont="1" applyBorder="1" applyAlignment="1">
      <alignment horizontal="left" wrapText="1" indent="5"/>
    </xf>
    <xf numFmtId="0" fontId="12" fillId="20" borderId="14" xfId="0" applyFont="1" applyFill="1" applyBorder="1" applyAlignment="1">
      <alignment wrapText="1"/>
    </xf>
    <xf numFmtId="0" fontId="16" fillId="0" borderId="14" xfId="0" applyFont="1" applyFill="1" applyBorder="1" applyAlignment="1">
      <alignment/>
    </xf>
    <xf numFmtId="0" fontId="16" fillId="0" borderId="0" xfId="0" applyFont="1" applyFill="1" applyBorder="1" applyAlignment="1">
      <alignment/>
    </xf>
    <xf numFmtId="0" fontId="16" fillId="0" borderId="17" xfId="0" applyFont="1" applyFill="1" applyBorder="1" applyAlignment="1">
      <alignment/>
    </xf>
    <xf numFmtId="0" fontId="16" fillId="0" borderId="18" xfId="0" applyFont="1" applyFill="1" applyBorder="1" applyAlignment="1">
      <alignment/>
    </xf>
    <xf numFmtId="4" fontId="11" fillId="0" borderId="14" xfId="0" applyNumberFormat="1" applyFont="1" applyFill="1" applyBorder="1" applyAlignment="1">
      <alignment/>
    </xf>
    <xf numFmtId="0" fontId="5" fillId="0" borderId="14" xfId="0" applyFont="1" applyBorder="1" applyAlignment="1">
      <alignment horizontal="center" vertical="center" wrapText="1"/>
    </xf>
    <xf numFmtId="0" fontId="12" fillId="20" borderId="14" xfId="0" applyFont="1" applyFill="1" applyBorder="1" applyAlignment="1">
      <alignment horizontal="center"/>
    </xf>
    <xf numFmtId="0" fontId="12" fillId="0" borderId="14" xfId="0" applyFont="1" applyFill="1" applyBorder="1" applyAlignment="1">
      <alignment wrapText="1"/>
    </xf>
    <xf numFmtId="0" fontId="11" fillId="0" borderId="14" xfId="0" applyFont="1" applyFill="1" applyBorder="1" applyAlignment="1">
      <alignment wrapText="1"/>
    </xf>
    <xf numFmtId="0" fontId="11" fillId="0" borderId="14" xfId="0" applyFont="1" applyFill="1" applyBorder="1" applyAlignment="1">
      <alignment horizontal="left" vertical="top" wrapText="1"/>
    </xf>
    <xf numFmtId="4" fontId="11" fillId="0" borderId="14" xfId="0" applyNumberFormat="1" applyFont="1" applyFill="1" applyBorder="1" applyAlignment="1">
      <alignment horizontal="right" wrapText="1"/>
    </xf>
    <xf numFmtId="0" fontId="12" fillId="20" borderId="15" xfId="0" applyFont="1" applyFill="1" applyBorder="1" applyAlignment="1">
      <alignment horizontal="left"/>
    </xf>
    <xf numFmtId="0" fontId="14" fillId="0" borderId="15" xfId="0" applyFont="1" applyFill="1" applyBorder="1" applyAlignment="1">
      <alignment horizontal="center"/>
    </xf>
    <xf numFmtId="0" fontId="12" fillId="20" borderId="15" xfId="0" applyFont="1" applyFill="1" applyBorder="1" applyAlignment="1">
      <alignment horizontal="left" wrapText="1"/>
    </xf>
    <xf numFmtId="0" fontId="12" fillId="20" borderId="15" xfId="0" applyFont="1" applyFill="1" applyBorder="1" applyAlignment="1">
      <alignment horizontal="center"/>
    </xf>
    <xf numFmtId="4" fontId="12" fillId="20" borderId="14" xfId="0" applyNumberFormat="1" applyFont="1" applyFill="1" applyBorder="1" applyAlignment="1">
      <alignment horizontal="right" wrapText="1"/>
    </xf>
    <xf numFmtId="0" fontId="24" fillId="0" borderId="0" xfId="0" applyFont="1" applyFill="1" applyBorder="1" applyAlignment="1">
      <alignment wrapText="1"/>
    </xf>
    <xf numFmtId="0" fontId="24" fillId="0" borderId="0" xfId="0" applyFont="1" applyBorder="1" applyAlignment="1">
      <alignment/>
    </xf>
    <xf numFmtId="0" fontId="12" fillId="0" borderId="15" xfId="0" applyFont="1" applyFill="1" applyBorder="1" applyAlignment="1">
      <alignment horizontal="left" wrapText="1"/>
    </xf>
    <xf numFmtId="0" fontId="11" fillId="0" borderId="15" xfId="0" applyFont="1" applyFill="1" applyBorder="1" applyAlignment="1">
      <alignment horizontal="left" wrapText="1"/>
    </xf>
    <xf numFmtId="0" fontId="11" fillId="20" borderId="14" xfId="0" applyFont="1" applyFill="1" applyBorder="1" applyAlignment="1">
      <alignment wrapText="1"/>
    </xf>
    <xf numFmtId="3" fontId="5" fillId="20" borderId="14" xfId="0" applyNumberFormat="1" applyFont="1" applyFill="1" applyBorder="1" applyAlignment="1">
      <alignment horizontal="center" vertical="center" wrapText="1"/>
    </xf>
    <xf numFmtId="4" fontId="11" fillId="20" borderId="14" xfId="0" applyNumberFormat="1" applyFont="1" applyFill="1" applyBorder="1" applyAlignment="1">
      <alignment/>
    </xf>
    <xf numFmtId="4" fontId="12" fillId="20" borderId="14" xfId="0" applyNumberFormat="1" applyFont="1" applyFill="1" applyBorder="1" applyAlignment="1">
      <alignment/>
    </xf>
    <xf numFmtId="0" fontId="16" fillId="20" borderId="0" xfId="0" applyFont="1" applyFill="1" applyAlignment="1">
      <alignment/>
    </xf>
    <xf numFmtId="196" fontId="19" fillId="20" borderId="16" xfId="0" applyNumberFormat="1" applyFont="1" applyFill="1" applyBorder="1" applyAlignment="1">
      <alignment horizontal="right"/>
    </xf>
    <xf numFmtId="4" fontId="13" fillId="20" borderId="14" xfId="0" applyNumberFormat="1" applyFont="1" applyFill="1" applyBorder="1" applyAlignment="1">
      <alignment/>
    </xf>
    <xf numFmtId="4" fontId="11" fillId="20" borderId="14" xfId="0" applyNumberFormat="1" applyFont="1" applyFill="1" applyBorder="1" applyAlignment="1">
      <alignment horizontal="right"/>
    </xf>
    <xf numFmtId="4" fontId="12" fillId="20" borderId="14" xfId="0" applyNumberFormat="1" applyFont="1" applyFill="1" applyBorder="1" applyAlignment="1">
      <alignment horizontal="right"/>
    </xf>
    <xf numFmtId="4" fontId="12" fillId="20" borderId="14" xfId="0" applyNumberFormat="1" applyFont="1" applyFill="1" applyBorder="1" applyAlignment="1">
      <alignment wrapText="1"/>
    </xf>
    <xf numFmtId="0" fontId="12" fillId="20" borderId="14" xfId="0" applyFont="1" applyFill="1" applyBorder="1" applyAlignment="1">
      <alignment horizontal="left" wrapText="1"/>
    </xf>
    <xf numFmtId="0" fontId="24" fillId="0" borderId="0" xfId="0" applyFont="1" applyFill="1" applyBorder="1" applyAlignment="1">
      <alignment/>
    </xf>
    <xf numFmtId="0" fontId="12" fillId="0" borderId="15" xfId="0" applyFont="1" applyFill="1" applyBorder="1" applyAlignment="1">
      <alignment horizontal="center"/>
    </xf>
    <xf numFmtId="4" fontId="13" fillId="0" borderId="19" xfId="0" applyNumberFormat="1" applyFont="1" applyBorder="1" applyAlignment="1">
      <alignment/>
    </xf>
    <xf numFmtId="0" fontId="11" fillId="20" borderId="14" xfId="0" applyFont="1" applyFill="1" applyBorder="1" applyAlignment="1">
      <alignment/>
    </xf>
    <xf numFmtId="0" fontId="11" fillId="0" borderId="14" xfId="0" applyFont="1" applyBorder="1" applyAlignment="1">
      <alignment wrapText="1"/>
    </xf>
    <xf numFmtId="0" fontId="13" fillId="0" borderId="14" xfId="0" applyFont="1" applyBorder="1" applyAlignment="1">
      <alignment wrapText="1"/>
    </xf>
    <xf numFmtId="0" fontId="12" fillId="20" borderId="20" xfId="0" applyFont="1" applyFill="1" applyBorder="1" applyAlignment="1">
      <alignment horizontal="left" wrapText="1"/>
    </xf>
    <xf numFmtId="0" fontId="11" fillId="0" borderId="14" xfId="0" applyFont="1" applyFill="1" applyBorder="1" applyAlignment="1">
      <alignment horizontal="left" wrapText="1"/>
    </xf>
    <xf numFmtId="0" fontId="11" fillId="0" borderId="20" xfId="0" applyFont="1" applyFill="1" applyBorder="1" applyAlignment="1">
      <alignment horizontal="left" wrapText="1"/>
    </xf>
    <xf numFmtId="4" fontId="11" fillId="0" borderId="20" xfId="0" applyNumberFormat="1" applyFont="1" applyFill="1" applyBorder="1" applyAlignment="1">
      <alignment horizontal="right" wrapText="1"/>
    </xf>
    <xf numFmtId="0" fontId="12" fillId="0" borderId="14" xfId="0" applyNumberFormat="1" applyFont="1" applyFill="1" applyBorder="1" applyAlignment="1">
      <alignment wrapText="1"/>
    </xf>
    <xf numFmtId="0" fontId="11" fillId="0" borderId="14" xfId="0" applyFont="1" applyFill="1" applyBorder="1" applyAlignment="1">
      <alignment horizontal="left" wrapText="1" indent="3"/>
    </xf>
    <xf numFmtId="4" fontId="11" fillId="20" borderId="14" xfId="0" applyNumberFormat="1" applyFont="1" applyFill="1" applyBorder="1" applyAlignment="1">
      <alignment horizontal="left"/>
    </xf>
    <xf numFmtId="0" fontId="11" fillId="0" borderId="15" xfId="0" applyFont="1" applyFill="1" applyBorder="1" applyAlignment="1">
      <alignment horizontal="left" vertical="top" wrapText="1" indent="3"/>
    </xf>
    <xf numFmtId="0" fontId="11" fillId="0" borderId="15" xfId="0" applyNumberFormat="1" applyFont="1" applyFill="1" applyBorder="1" applyAlignment="1">
      <alignment horizontal="left" wrapText="1" indent="3"/>
    </xf>
    <xf numFmtId="49" fontId="11" fillId="0" borderId="15" xfId="0" applyNumberFormat="1" applyFont="1" applyFill="1" applyBorder="1" applyAlignment="1">
      <alignment horizontal="left" wrapText="1"/>
    </xf>
    <xf numFmtId="0" fontId="11" fillId="0" borderId="14" xfId="0" applyFont="1" applyFill="1" applyBorder="1" applyAlignment="1">
      <alignment horizontal="left" vertical="top" wrapText="1" indent="3"/>
    </xf>
    <xf numFmtId="49" fontId="11" fillId="0" borderId="15" xfId="0" applyNumberFormat="1" applyFont="1" applyFill="1" applyBorder="1" applyAlignment="1">
      <alignment horizontal="left" vertical="top" wrapText="1" indent="3"/>
    </xf>
    <xf numFmtId="0" fontId="12" fillId="0" borderId="14" xfId="0" applyFont="1" applyFill="1" applyBorder="1" applyAlignment="1">
      <alignment/>
    </xf>
    <xf numFmtId="0" fontId="11" fillId="0" borderId="15" xfId="0" applyNumberFormat="1" applyFont="1" applyFill="1" applyBorder="1" applyAlignment="1">
      <alignment wrapText="1"/>
    </xf>
    <xf numFmtId="0" fontId="12" fillId="20" borderId="14" xfId="0" applyFont="1" applyFill="1" applyBorder="1" applyAlignment="1">
      <alignment/>
    </xf>
    <xf numFmtId="0" fontId="12" fillId="0" borderId="14" xfId="0" applyFont="1" applyBorder="1" applyAlignment="1">
      <alignment/>
    </xf>
    <xf numFmtId="0" fontId="11" fillId="0" borderId="15" xfId="0" applyFont="1" applyFill="1" applyBorder="1" applyAlignment="1">
      <alignment horizontal="left" wrapText="1" indent="3"/>
    </xf>
    <xf numFmtId="0" fontId="1" fillId="17" borderId="0" xfId="0" applyFont="1" applyFill="1" applyAlignment="1">
      <alignment/>
    </xf>
    <xf numFmtId="0" fontId="12" fillId="0" borderId="15" xfId="0" applyFont="1" applyFill="1" applyBorder="1" applyAlignment="1">
      <alignment horizontal="left" wrapText="1" indent="5"/>
    </xf>
    <xf numFmtId="0" fontId="11" fillId="0" borderId="14" xfId="0" applyFont="1" applyFill="1" applyBorder="1" applyAlignment="1">
      <alignment/>
    </xf>
    <xf numFmtId="0" fontId="11" fillId="0" borderId="0" xfId="0" applyFont="1" applyAlignment="1">
      <alignment/>
    </xf>
    <xf numFmtId="0" fontId="11" fillId="0" borderId="0" xfId="0" applyFont="1" applyFill="1" applyAlignment="1">
      <alignment/>
    </xf>
    <xf numFmtId="0" fontId="11" fillId="0" borderId="14" xfId="0" applyFont="1" applyBorder="1" applyAlignment="1">
      <alignment horizontal="left" wrapText="1" indent="5"/>
    </xf>
    <xf numFmtId="0" fontId="11" fillId="24" borderId="15" xfId="0" applyFont="1" applyFill="1" applyBorder="1" applyAlignment="1">
      <alignment horizontal="left" vertical="top" wrapText="1" indent="3"/>
    </xf>
    <xf numFmtId="0" fontId="11" fillId="0" borderId="21" xfId="0" applyFont="1" applyFill="1" applyBorder="1" applyAlignment="1">
      <alignment horizontal="left" wrapText="1"/>
    </xf>
    <xf numFmtId="49" fontId="11" fillId="0" borderId="15" xfId="0" applyNumberFormat="1" applyFont="1" applyFill="1" applyBorder="1" applyAlignment="1">
      <alignment vertical="top" wrapText="1"/>
    </xf>
    <xf numFmtId="4" fontId="11" fillId="20" borderId="14" xfId="0" applyNumberFormat="1" applyFont="1" applyFill="1" applyBorder="1" applyAlignment="1">
      <alignment horizontal="right" wrapText="1"/>
    </xf>
    <xf numFmtId="4" fontId="11" fillId="20" borderId="20" xfId="0" applyNumberFormat="1" applyFont="1" applyFill="1" applyBorder="1" applyAlignment="1">
      <alignment horizontal="right" wrapText="1"/>
    </xf>
    <xf numFmtId="4" fontId="27" fillId="20" borderId="14" xfId="0" applyNumberFormat="1" applyFont="1" applyFill="1" applyBorder="1" applyAlignment="1">
      <alignment horizontal="right"/>
    </xf>
    <xf numFmtId="0" fontId="1" fillId="0" borderId="0" xfId="0" applyFont="1" applyAlignment="1">
      <alignment horizontal="right"/>
    </xf>
    <xf numFmtId="180" fontId="2" fillId="0" borderId="0" xfId="0" applyNumberFormat="1" applyFont="1" applyAlignment="1">
      <alignment horizontal="right" wrapText="1"/>
    </xf>
    <xf numFmtId="0" fontId="26" fillId="0" borderId="0" xfId="0" applyFont="1" applyBorder="1" applyAlignment="1">
      <alignment horizontal="right" wrapText="1"/>
    </xf>
    <xf numFmtId="0" fontId="5" fillId="0" borderId="14" xfId="0" applyFont="1" applyBorder="1" applyAlignment="1">
      <alignment horizontal="right" vertical="center" wrapText="1"/>
    </xf>
    <xf numFmtId="4" fontId="11" fillId="0" borderId="14" xfId="0" applyNumberFormat="1" applyFont="1" applyBorder="1" applyAlignment="1">
      <alignment horizontal="right"/>
    </xf>
    <xf numFmtId="0" fontId="11" fillId="20" borderId="14" xfId="0" applyFont="1" applyFill="1" applyBorder="1" applyAlignment="1">
      <alignment horizontal="right"/>
    </xf>
    <xf numFmtId="0" fontId="13" fillId="0" borderId="14" xfId="0" applyFont="1" applyFill="1" applyBorder="1" applyAlignment="1">
      <alignment horizontal="right" wrapText="1"/>
    </xf>
    <xf numFmtId="4" fontId="13" fillId="0" borderId="14" xfId="0" applyNumberFormat="1" applyFont="1" applyFill="1" applyBorder="1" applyAlignment="1">
      <alignment horizontal="right"/>
    </xf>
    <xf numFmtId="4" fontId="13" fillId="0" borderId="14" xfId="0" applyNumberFormat="1" applyFont="1" applyBorder="1" applyAlignment="1">
      <alignment horizontal="right"/>
    </xf>
    <xf numFmtId="4" fontId="13" fillId="20" borderId="14" xfId="0" applyNumberFormat="1" applyFont="1" applyFill="1" applyBorder="1" applyAlignment="1">
      <alignment horizontal="right"/>
    </xf>
    <xf numFmtId="2" fontId="11" fillId="0" borderId="14" xfId="0" applyNumberFormat="1" applyFont="1" applyFill="1" applyBorder="1" applyAlignment="1">
      <alignment horizontal="right" wrapText="1"/>
    </xf>
    <xf numFmtId="0" fontId="13" fillId="24" borderId="15" xfId="0" applyFont="1" applyFill="1" applyBorder="1" applyAlignment="1">
      <alignment horizontal="right" vertical="top" wrapText="1"/>
    </xf>
    <xf numFmtId="0" fontId="13" fillId="0" borderId="14" xfId="0" applyFont="1" applyBorder="1" applyAlignment="1">
      <alignment horizontal="right"/>
    </xf>
    <xf numFmtId="0" fontId="16" fillId="0" borderId="0" xfId="0" applyFont="1" applyAlignment="1">
      <alignment horizontal="right"/>
    </xf>
    <xf numFmtId="0" fontId="13" fillId="20" borderId="14" xfId="0" applyFont="1" applyFill="1" applyBorder="1" applyAlignment="1">
      <alignment horizontal="right"/>
    </xf>
    <xf numFmtId="0" fontId="13" fillId="0" borderId="14" xfId="0" applyFont="1" applyFill="1" applyBorder="1" applyAlignment="1">
      <alignment horizontal="right"/>
    </xf>
    <xf numFmtId="0" fontId="15" fillId="0" borderId="14" xfId="0" applyFont="1" applyFill="1" applyBorder="1" applyAlignment="1">
      <alignment horizontal="right"/>
    </xf>
    <xf numFmtId="0" fontId="13" fillId="0" borderId="15" xfId="0" applyNumberFormat="1" applyFont="1" applyFill="1" applyBorder="1" applyAlignment="1">
      <alignment horizontal="right" wrapText="1"/>
    </xf>
    <xf numFmtId="0" fontId="15" fillId="0" borderId="14" xfId="0" applyFont="1" applyFill="1" applyBorder="1" applyAlignment="1">
      <alignment horizontal="right" wrapText="1"/>
    </xf>
    <xf numFmtId="0" fontId="13" fillId="20" borderId="15" xfId="0" applyFont="1" applyFill="1" applyBorder="1" applyAlignment="1">
      <alignment horizontal="right" wrapText="1"/>
    </xf>
    <xf numFmtId="0" fontId="13" fillId="0" borderId="15" xfId="0" applyFont="1" applyFill="1" applyBorder="1" applyAlignment="1">
      <alignment horizontal="right" wrapText="1"/>
    </xf>
    <xf numFmtId="0" fontId="15" fillId="0" borderId="15" xfId="0" applyFont="1" applyFill="1" applyBorder="1" applyAlignment="1">
      <alignment horizontal="right" wrapText="1"/>
    </xf>
    <xf numFmtId="0" fontId="13" fillId="0" borderId="14" xfId="0" applyFont="1" applyBorder="1" applyAlignment="1">
      <alignment horizontal="right" wrapText="1"/>
    </xf>
    <xf numFmtId="0" fontId="13" fillId="20" borderId="15" xfId="0" applyFont="1" applyFill="1" applyBorder="1" applyAlignment="1">
      <alignment horizontal="right"/>
    </xf>
    <xf numFmtId="49" fontId="13" fillId="0" borderId="15" xfId="0" applyNumberFormat="1" applyFont="1" applyFill="1" applyBorder="1" applyAlignment="1">
      <alignment horizontal="right" wrapText="1"/>
    </xf>
    <xf numFmtId="0" fontId="13" fillId="0" borderId="14" xfId="0" applyFont="1" applyFill="1" applyBorder="1" applyAlignment="1">
      <alignment horizontal="right" vertical="top" wrapText="1"/>
    </xf>
    <xf numFmtId="0" fontId="13" fillId="20" borderId="14" xfId="0" applyFont="1" applyFill="1" applyBorder="1" applyAlignment="1">
      <alignment horizontal="right" wrapText="1"/>
    </xf>
    <xf numFmtId="196" fontId="11" fillId="20" borderId="14" xfId="0" applyNumberFormat="1" applyFont="1" applyFill="1" applyBorder="1" applyAlignment="1">
      <alignment horizontal="right" wrapText="1"/>
    </xf>
    <xf numFmtId="196" fontId="11" fillId="0" borderId="14" xfId="0" applyNumberFormat="1" applyFont="1" applyFill="1" applyBorder="1" applyAlignment="1">
      <alignment horizontal="right" wrapText="1"/>
    </xf>
    <xf numFmtId="4" fontId="11" fillId="0" borderId="14" xfId="0" applyNumberFormat="1" applyFont="1" applyFill="1" applyBorder="1" applyAlignment="1">
      <alignment horizontal="right"/>
    </xf>
    <xf numFmtId="0" fontId="3" fillId="0" borderId="0" xfId="0" applyFont="1" applyBorder="1" applyAlignment="1">
      <alignment horizontal="right" wrapText="1"/>
    </xf>
    <xf numFmtId="0" fontId="11" fillId="20" borderId="14" xfId="0" applyFont="1" applyFill="1" applyBorder="1" applyAlignment="1">
      <alignment horizontal="right" wrapText="1"/>
    </xf>
    <xf numFmtId="0" fontId="11" fillId="0" borderId="14" xfId="0" applyFont="1" applyFill="1" applyBorder="1" applyAlignment="1">
      <alignment horizontal="right" wrapText="1"/>
    </xf>
    <xf numFmtId="0" fontId="12" fillId="20" borderId="14" xfId="0" applyFont="1" applyFill="1" applyBorder="1" applyAlignment="1">
      <alignment horizontal="right" wrapText="1"/>
    </xf>
    <xf numFmtId="0" fontId="24" fillId="20" borderId="14" xfId="0" applyFont="1" applyFill="1" applyBorder="1" applyAlignment="1">
      <alignment horizontal="right" wrapText="1"/>
    </xf>
    <xf numFmtId="0" fontId="12" fillId="20" borderId="14" xfId="0" applyFont="1" applyFill="1" applyBorder="1" applyAlignment="1">
      <alignment horizontal="right"/>
    </xf>
    <xf numFmtId="0" fontId="14" fillId="0" borderId="14" xfId="0" applyFont="1" applyFill="1" applyBorder="1" applyAlignment="1">
      <alignment horizontal="right" wrapText="1"/>
    </xf>
    <xf numFmtId="4" fontId="12" fillId="0" borderId="14" xfId="0" applyNumberFormat="1" applyFont="1" applyFill="1" applyBorder="1" applyAlignment="1">
      <alignment horizontal="right"/>
    </xf>
    <xf numFmtId="0" fontId="13" fillId="0" borderId="0" xfId="0" applyFont="1" applyBorder="1" applyAlignment="1">
      <alignment horizontal="right" wrapText="1"/>
    </xf>
    <xf numFmtId="0" fontId="1" fillId="20" borderId="14" xfId="0" applyFont="1" applyFill="1" applyBorder="1" applyAlignment="1">
      <alignment horizontal="right"/>
    </xf>
    <xf numFmtId="0" fontId="1" fillId="0" borderId="14" xfId="0" applyFont="1" applyFill="1" applyBorder="1" applyAlignment="1">
      <alignment horizontal="right"/>
    </xf>
    <xf numFmtId="0" fontId="25" fillId="0" borderId="14" xfId="0" applyFont="1" applyBorder="1" applyAlignment="1">
      <alignment horizontal="right"/>
    </xf>
    <xf numFmtId="4" fontId="12" fillId="21" borderId="20" xfId="0" applyNumberFormat="1" applyFont="1" applyFill="1" applyBorder="1" applyAlignment="1">
      <alignment horizontal="right" wrapText="1"/>
    </xf>
    <xf numFmtId="4" fontId="12" fillId="21" borderId="14" xfId="0" applyNumberFormat="1" applyFont="1" applyFill="1" applyBorder="1" applyAlignment="1">
      <alignment horizontal="right"/>
    </xf>
    <xf numFmtId="4" fontId="12" fillId="21" borderId="14" xfId="0" applyNumberFormat="1" applyFont="1" applyFill="1" applyBorder="1" applyAlignment="1">
      <alignment/>
    </xf>
    <xf numFmtId="4" fontId="12" fillId="21" borderId="14" xfId="0" applyNumberFormat="1" applyFont="1" applyFill="1" applyBorder="1" applyAlignment="1">
      <alignment horizontal="right" wrapText="1"/>
    </xf>
    <xf numFmtId="0" fontId="11" fillId="0" borderId="15" xfId="0" applyFont="1" applyFill="1" applyBorder="1" applyAlignment="1">
      <alignment vertical="top" wrapText="1"/>
    </xf>
    <xf numFmtId="4" fontId="12" fillId="0" borderId="14" xfId="0" applyNumberFormat="1" applyFont="1" applyFill="1" applyBorder="1" applyAlignment="1">
      <alignment horizontal="right" wrapText="1"/>
    </xf>
    <xf numFmtId="0" fontId="12" fillId="0" borderId="14" xfId="0" applyFont="1" applyFill="1" applyBorder="1" applyAlignment="1">
      <alignment horizontal="left" wrapText="1" indent="5"/>
    </xf>
    <xf numFmtId="4" fontId="12" fillId="0" borderId="14" xfId="0" applyNumberFormat="1" applyFont="1" applyBorder="1" applyAlignment="1">
      <alignment horizontal="right"/>
    </xf>
    <xf numFmtId="0" fontId="18" fillId="0" borderId="0" xfId="0" applyFont="1" applyFill="1" applyAlignment="1">
      <alignment/>
    </xf>
    <xf numFmtId="0" fontId="6" fillId="0" borderId="14" xfId="0" applyFont="1" applyBorder="1" applyAlignment="1">
      <alignment horizontal="center" vertical="center" wrapText="1"/>
    </xf>
    <xf numFmtId="4" fontId="6" fillId="20" borderId="14" xfId="0" applyNumberFormat="1" applyFont="1" applyFill="1" applyBorder="1" applyAlignment="1">
      <alignment horizontal="center" vertical="center" wrapText="1"/>
    </xf>
    <xf numFmtId="4" fontId="12" fillId="0" borderId="14" xfId="0" applyNumberFormat="1" applyFont="1" applyFill="1" applyBorder="1" applyAlignment="1">
      <alignment/>
    </xf>
    <xf numFmtId="0" fontId="12" fillId="0" borderId="14" xfId="0" applyFont="1" applyFill="1" applyBorder="1" applyAlignment="1">
      <alignment horizontal="left" vertical="top" wrapText="1"/>
    </xf>
    <xf numFmtId="4" fontId="12" fillId="0" borderId="14" xfId="0" applyNumberFormat="1" applyFont="1" applyFill="1" applyBorder="1" applyAlignment="1">
      <alignment/>
    </xf>
    <xf numFmtId="0" fontId="28" fillId="0" borderId="14" xfId="0" applyFont="1" applyFill="1" applyBorder="1" applyAlignment="1">
      <alignment horizontal="left" wrapText="1" indent="2"/>
    </xf>
    <xf numFmtId="4" fontId="28" fillId="0" borderId="14" xfId="0" applyNumberFormat="1" applyFont="1" applyFill="1" applyBorder="1" applyAlignment="1">
      <alignment horizontal="left"/>
    </xf>
    <xf numFmtId="0" fontId="11" fillId="0" borderId="14" xfId="0" applyFont="1" applyFill="1" applyBorder="1" applyAlignment="1">
      <alignment horizontal="center" vertical="center" wrapText="1"/>
    </xf>
    <xf numFmtId="4" fontId="11" fillId="0" borderId="14" xfId="0" applyNumberFormat="1" applyFont="1" applyFill="1" applyBorder="1" applyAlignment="1">
      <alignment/>
    </xf>
    <xf numFmtId="4" fontId="12" fillId="20" borderId="14" xfId="0" applyNumberFormat="1" applyFont="1" applyFill="1" applyBorder="1" applyAlignment="1">
      <alignment/>
    </xf>
    <xf numFmtId="4" fontId="11" fillId="25" borderId="0" xfId="0" applyNumberFormat="1" applyFont="1" applyFill="1" applyAlignment="1">
      <alignment/>
    </xf>
    <xf numFmtId="4" fontId="26" fillId="0" borderId="0" xfId="0" applyNumberFormat="1" applyFont="1" applyFill="1" applyAlignment="1">
      <alignment wrapText="1"/>
    </xf>
    <xf numFmtId="4" fontId="11" fillId="0" borderId="14" xfId="0" applyNumberFormat="1" applyFont="1" applyFill="1" applyBorder="1" applyAlignment="1">
      <alignment horizontal="center" vertical="center" wrapText="1"/>
    </xf>
    <xf numFmtId="0" fontId="11" fillId="24" borderId="14" xfId="0" applyFont="1" applyFill="1" applyBorder="1" applyAlignment="1">
      <alignment/>
    </xf>
    <xf numFmtId="0" fontId="12" fillId="0" borderId="14" xfId="0" applyFont="1" applyFill="1" applyBorder="1" applyAlignment="1">
      <alignment horizontal="left"/>
    </xf>
    <xf numFmtId="0" fontId="12" fillId="0" borderId="14" xfId="0" applyFont="1" applyFill="1" applyBorder="1" applyAlignment="1">
      <alignment horizontal="center"/>
    </xf>
    <xf numFmtId="2" fontId="11" fillId="0" borderId="14" xfId="0" applyNumberFormat="1" applyFont="1" applyBorder="1" applyAlignment="1">
      <alignment horizontal="center" wrapText="1"/>
    </xf>
    <xf numFmtId="0" fontId="11" fillId="0" borderId="14" xfId="0" applyFont="1" applyBorder="1" applyAlignment="1">
      <alignment/>
    </xf>
    <xf numFmtId="0" fontId="11" fillId="0" borderId="0" xfId="0" applyFont="1" applyFill="1" applyBorder="1" applyAlignment="1">
      <alignment wrapText="1"/>
    </xf>
    <xf numFmtId="0" fontId="11" fillId="0" borderId="0" xfId="0" applyFont="1" applyBorder="1" applyAlignment="1">
      <alignment/>
    </xf>
    <xf numFmtId="0" fontId="28" fillId="0" borderId="0" xfId="0" applyFont="1" applyAlignment="1">
      <alignment/>
    </xf>
    <xf numFmtId="189" fontId="12" fillId="20" borderId="14" xfId="0" applyNumberFormat="1" applyFont="1" applyFill="1" applyBorder="1" applyAlignment="1" applyProtection="1">
      <alignment vertical="top" wrapText="1"/>
      <protection/>
    </xf>
    <xf numFmtId="0" fontId="11" fillId="0" borderId="14" xfId="0" applyFont="1" applyBorder="1" applyAlignment="1">
      <alignment horizontal="center" vertical="center"/>
    </xf>
    <xf numFmtId="0" fontId="11" fillId="0" borderId="0" xfId="0" applyFont="1" applyAlignment="1">
      <alignment horizontal="center"/>
    </xf>
    <xf numFmtId="0" fontId="11" fillId="0" borderId="14" xfId="0" applyFont="1" applyBorder="1" applyAlignment="1">
      <alignment horizontal="center"/>
    </xf>
    <xf numFmtId="0" fontId="11" fillId="0" borderId="14" xfId="0" applyFont="1" applyFill="1" applyBorder="1" applyAlignment="1">
      <alignment horizontal="center"/>
    </xf>
    <xf numFmtId="0" fontId="11" fillId="24" borderId="14" xfId="180" applyFont="1" applyFill="1" applyBorder="1" applyAlignment="1">
      <alignment horizontal="left" vertical="center" wrapText="1"/>
      <protection/>
    </xf>
    <xf numFmtId="4" fontId="11" fillId="20" borderId="14" xfId="0" applyNumberFormat="1" applyFont="1" applyFill="1" applyBorder="1" applyAlignment="1">
      <alignment/>
    </xf>
    <xf numFmtId="0" fontId="11" fillId="0" borderId="14" xfId="0" applyFont="1" applyBorder="1" applyAlignment="1">
      <alignment/>
    </xf>
    <xf numFmtId="0" fontId="11" fillId="0" borderId="22" xfId="0" applyFont="1" applyFill="1" applyBorder="1" applyAlignment="1">
      <alignment horizontal="center"/>
    </xf>
    <xf numFmtId="4" fontId="11" fillId="24" borderId="14" xfId="0" applyNumberFormat="1" applyFont="1" applyFill="1" applyBorder="1" applyAlignment="1">
      <alignment/>
    </xf>
    <xf numFmtId="0" fontId="11" fillId="24" borderId="0" xfId="0" applyFont="1" applyFill="1" applyAlignment="1">
      <alignment/>
    </xf>
    <xf numFmtId="0" fontId="11" fillId="24" borderId="14" xfId="0" applyFont="1" applyFill="1" applyBorder="1" applyAlignment="1">
      <alignment horizontal="left" vertical="top" wrapText="1"/>
    </xf>
    <xf numFmtId="0" fontId="12" fillId="24" borderId="14" xfId="180" applyFont="1" applyFill="1" applyBorder="1" applyAlignment="1">
      <alignment horizontal="left" vertical="center" wrapText="1"/>
      <protection/>
    </xf>
    <xf numFmtId="4" fontId="12" fillId="0" borderId="14" xfId="0" applyNumberFormat="1" applyFont="1" applyFill="1" applyBorder="1" applyAlignment="1">
      <alignment wrapText="1"/>
    </xf>
    <xf numFmtId="0" fontId="11" fillId="0" borderId="0" xfId="0" applyFont="1" applyFill="1" applyBorder="1" applyAlignment="1">
      <alignment/>
    </xf>
    <xf numFmtId="4" fontId="11" fillId="0" borderId="14" xfId="0" applyNumberFormat="1" applyFont="1" applyFill="1" applyBorder="1" applyAlignment="1">
      <alignment wrapText="1"/>
    </xf>
    <xf numFmtId="0" fontId="11" fillId="0" borderId="14" xfId="0" applyFont="1" applyFill="1" applyBorder="1" applyAlignment="1">
      <alignment horizontal="left"/>
    </xf>
    <xf numFmtId="0" fontId="11" fillId="0" borderId="23" xfId="0" applyFont="1" applyFill="1" applyBorder="1" applyAlignment="1">
      <alignment horizontal="center"/>
    </xf>
    <xf numFmtId="4" fontId="11" fillId="0" borderId="0" xfId="0" applyNumberFormat="1" applyFont="1" applyFill="1" applyBorder="1" applyAlignment="1">
      <alignment wrapText="1"/>
    </xf>
    <xf numFmtId="4" fontId="28" fillId="0" borderId="14" xfId="0" applyNumberFormat="1" applyFont="1" applyFill="1" applyBorder="1" applyAlignment="1">
      <alignment horizontal="center" wrapText="1"/>
    </xf>
    <xf numFmtId="0" fontId="28" fillId="0" borderId="14" xfId="0" applyFont="1" applyFill="1" applyBorder="1" applyAlignment="1">
      <alignment horizontal="left" vertical="top" wrapText="1" indent="3"/>
    </xf>
    <xf numFmtId="49" fontId="11" fillId="0" borderId="14" xfId="0" applyNumberFormat="1" applyFont="1" applyFill="1" applyBorder="1" applyAlignment="1" applyProtection="1">
      <alignment wrapText="1"/>
      <protection/>
    </xf>
    <xf numFmtId="49" fontId="11" fillId="0" borderId="14" xfId="0" applyNumberFormat="1" applyFont="1" applyFill="1" applyBorder="1" applyAlignment="1" applyProtection="1">
      <alignment horizontal="left" vertical="center" wrapText="1"/>
      <protection/>
    </xf>
    <xf numFmtId="4" fontId="11" fillId="0" borderId="14" xfId="0" applyNumberFormat="1" applyFont="1" applyFill="1" applyBorder="1" applyAlignment="1" applyProtection="1">
      <alignment horizontal="right" vertical="center" wrapText="1"/>
      <protection/>
    </xf>
    <xf numFmtId="49" fontId="11" fillId="24" borderId="14" xfId="0" applyNumberFormat="1" applyFont="1" applyFill="1" applyBorder="1" applyAlignment="1" applyProtection="1">
      <alignment horizontal="left" vertical="center" wrapText="1"/>
      <protection/>
    </xf>
    <xf numFmtId="4" fontId="11" fillId="24" borderId="14" xfId="0" applyNumberFormat="1" applyFont="1" applyFill="1" applyBorder="1" applyAlignment="1" applyProtection="1">
      <alignment horizontal="right" vertical="center" wrapText="1"/>
      <protection/>
    </xf>
    <xf numFmtId="0" fontId="11" fillId="0" borderId="14" xfId="0" applyFont="1" applyFill="1" applyBorder="1" applyAlignment="1">
      <alignment horizontal="center"/>
    </xf>
    <xf numFmtId="0" fontId="12" fillId="0" borderId="17" xfId="0" applyFont="1" applyFill="1" applyBorder="1" applyAlignment="1">
      <alignment horizontal="center" vertical="center" wrapText="1"/>
    </xf>
    <xf numFmtId="4" fontId="23" fillId="0" borderId="0" xfId="0" applyNumberFormat="1" applyFont="1" applyAlignment="1">
      <alignment wrapText="1"/>
    </xf>
    <xf numFmtId="0" fontId="0" fillId="0" borderId="0" xfId="0" applyAlignment="1">
      <alignment/>
    </xf>
    <xf numFmtId="0" fontId="8" fillId="0" borderId="0" xfId="0" applyFont="1" applyBorder="1" applyAlignment="1">
      <alignment horizontal="center" wrapText="1"/>
    </xf>
    <xf numFmtId="49" fontId="11" fillId="0" borderId="14" xfId="0" applyNumberFormat="1" applyFont="1" applyFill="1" applyBorder="1" applyAlignment="1" applyProtection="1">
      <alignment horizontal="left" vertical="center" wrapText="1"/>
      <protection/>
    </xf>
    <xf numFmtId="4" fontId="11" fillId="0" borderId="14" xfId="0" applyNumberFormat="1" applyFont="1" applyFill="1" applyBorder="1" applyAlignment="1" applyProtection="1">
      <alignment horizontal="right" vertical="center" wrapText="1"/>
      <protection/>
    </xf>
  </cellXfs>
  <cellStyles count="194">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40% - Акцент1" xfId="33"/>
    <cellStyle name="40% - Акцент1 2" xfId="34"/>
    <cellStyle name="40% - Акцент1 3" xfId="35"/>
    <cellStyle name="40% - Акцент2" xfId="36"/>
    <cellStyle name="40% - Акцент2 2" xfId="37"/>
    <cellStyle name="40% - Акцент2 3" xfId="38"/>
    <cellStyle name="40% - Акцент3" xfId="39"/>
    <cellStyle name="40% - Акцент3 2" xfId="40"/>
    <cellStyle name="40% - Акцент3 3" xfId="41"/>
    <cellStyle name="40% - Акцент4" xfId="42"/>
    <cellStyle name="40% - Акцент4 2" xfId="43"/>
    <cellStyle name="40% - Акцент4 3" xfId="44"/>
    <cellStyle name="40% - Акцент5" xfId="45"/>
    <cellStyle name="40% - Акцент5 2" xfId="46"/>
    <cellStyle name="40% - Акцент5 3" xfId="47"/>
    <cellStyle name="40% - Акцент6" xfId="48"/>
    <cellStyle name="40% - Акцент6 2" xfId="49"/>
    <cellStyle name="40% - Акцент6 3" xfId="50"/>
    <cellStyle name="60% - Акцент1" xfId="51"/>
    <cellStyle name="60% - Акцент1 2" xfId="52"/>
    <cellStyle name="60% - Акцент1 3" xfId="53"/>
    <cellStyle name="60% - Акцент2" xfId="54"/>
    <cellStyle name="60% - Акцент2 2" xfId="55"/>
    <cellStyle name="60% - Акцент2 3" xfId="56"/>
    <cellStyle name="60% - Акцент3" xfId="57"/>
    <cellStyle name="60% - Акцент3 2" xfId="58"/>
    <cellStyle name="60% - Акцент3 3" xfId="59"/>
    <cellStyle name="60% - Акцент4" xfId="60"/>
    <cellStyle name="60% - Акцент4 2" xfId="61"/>
    <cellStyle name="60% - Акцент4 3" xfId="62"/>
    <cellStyle name="60% - Акцент5" xfId="63"/>
    <cellStyle name="60% - Акцент5 2" xfId="64"/>
    <cellStyle name="60% - Акцент5 3" xfId="65"/>
    <cellStyle name="60% - Акцент6" xfId="66"/>
    <cellStyle name="60% - Акцент6 2" xfId="67"/>
    <cellStyle name="60% - Акцент6 3" xfId="68"/>
    <cellStyle name="Normal_meresha_07" xfId="69"/>
    <cellStyle name="Акцент1" xfId="70"/>
    <cellStyle name="Акцент1 2" xfId="71"/>
    <cellStyle name="Акцент1 3" xfId="72"/>
    <cellStyle name="Акцент2" xfId="73"/>
    <cellStyle name="Акцент2 2" xfId="74"/>
    <cellStyle name="Акцент2 3" xfId="75"/>
    <cellStyle name="Акцент3" xfId="76"/>
    <cellStyle name="Акцент3 2" xfId="77"/>
    <cellStyle name="Акцент3 3" xfId="78"/>
    <cellStyle name="Акцент4" xfId="79"/>
    <cellStyle name="Акцент4 2" xfId="80"/>
    <cellStyle name="Акцент4 3" xfId="81"/>
    <cellStyle name="Акцент5" xfId="82"/>
    <cellStyle name="Акцент5 2" xfId="83"/>
    <cellStyle name="Акцент5 3" xfId="84"/>
    <cellStyle name="Акцент6" xfId="85"/>
    <cellStyle name="Акцент6 2" xfId="86"/>
    <cellStyle name="Акцент6 3" xfId="87"/>
    <cellStyle name="Ввод " xfId="88"/>
    <cellStyle name="Ввод  2" xfId="89"/>
    <cellStyle name="Ввод  3" xfId="90"/>
    <cellStyle name="Вывод" xfId="91"/>
    <cellStyle name="Вывод 2" xfId="92"/>
    <cellStyle name="Вывод 3" xfId="93"/>
    <cellStyle name="Вычисление" xfId="94"/>
    <cellStyle name="Вычисление 2" xfId="95"/>
    <cellStyle name="Вычисление 3" xfId="96"/>
    <cellStyle name="Hyperlink" xfId="97"/>
    <cellStyle name="Гиперссылка 2" xfId="98"/>
    <cellStyle name="Currency" xfId="99"/>
    <cellStyle name="Currency [0]" xfId="100"/>
    <cellStyle name="Денежный 2" xfId="101"/>
    <cellStyle name="Денежный 3" xfId="102"/>
    <cellStyle name="Денежный 3 2" xfId="103"/>
    <cellStyle name="Заголовок 1" xfId="104"/>
    <cellStyle name="Заголовок 1 2" xfId="105"/>
    <cellStyle name="Заголовок 1 3" xfId="106"/>
    <cellStyle name="Заголовок 2" xfId="107"/>
    <cellStyle name="Заголовок 2 2" xfId="108"/>
    <cellStyle name="Заголовок 2 3" xfId="109"/>
    <cellStyle name="Заголовок 3" xfId="110"/>
    <cellStyle name="Заголовок 3 2" xfId="111"/>
    <cellStyle name="Заголовок 3 3" xfId="112"/>
    <cellStyle name="Заголовок 4" xfId="113"/>
    <cellStyle name="Заголовок 4 2" xfId="114"/>
    <cellStyle name="Заголовок 4 3" xfId="115"/>
    <cellStyle name="Звичайний 10" xfId="116"/>
    <cellStyle name="Звичайний 11" xfId="117"/>
    <cellStyle name="Звичайний 12" xfId="118"/>
    <cellStyle name="Звичайний 13" xfId="119"/>
    <cellStyle name="Звичайний 14" xfId="120"/>
    <cellStyle name="Звичайний 15" xfId="121"/>
    <cellStyle name="Звичайний 16" xfId="122"/>
    <cellStyle name="Звичайний 17" xfId="123"/>
    <cellStyle name="Звичайний 18" xfId="124"/>
    <cellStyle name="Звичайний 19" xfId="125"/>
    <cellStyle name="Звичайний 2" xfId="126"/>
    <cellStyle name="Звичайний 20" xfId="127"/>
    <cellStyle name="Звичайний 3" xfId="128"/>
    <cellStyle name="Звичайний 4" xfId="129"/>
    <cellStyle name="Звичайний 5" xfId="130"/>
    <cellStyle name="Звичайний 6" xfId="131"/>
    <cellStyle name="Звичайний 7" xfId="132"/>
    <cellStyle name="Звичайний 8" xfId="133"/>
    <cellStyle name="Звичайний 9" xfId="134"/>
    <cellStyle name="Звичайний_Xl0000125" xfId="135"/>
    <cellStyle name="Итог" xfId="136"/>
    <cellStyle name="Итог 2" xfId="137"/>
    <cellStyle name="Итог 3" xfId="138"/>
    <cellStyle name="Контрольная ячейка" xfId="139"/>
    <cellStyle name="Контрольная ячейка 2" xfId="140"/>
    <cellStyle name="Контрольная ячейка 3" xfId="141"/>
    <cellStyle name="Название" xfId="142"/>
    <cellStyle name="Название 2" xfId="143"/>
    <cellStyle name="Название 3" xfId="144"/>
    <cellStyle name="Нейтральный" xfId="145"/>
    <cellStyle name="Нейтральный 2" xfId="146"/>
    <cellStyle name="Нейтральный 3" xfId="147"/>
    <cellStyle name="Обычный 10" xfId="148"/>
    <cellStyle name="Обычный 11" xfId="149"/>
    <cellStyle name="Обычный 13" xfId="150"/>
    <cellStyle name="Обычный 16" xfId="151"/>
    <cellStyle name="Обычный 18" xfId="152"/>
    <cellStyle name="Обычный 2" xfId="153"/>
    <cellStyle name="Обычный 2 2" xfId="154"/>
    <cellStyle name="Обычный 2 3" xfId="155"/>
    <cellStyle name="Обычный 2 4" xfId="156"/>
    <cellStyle name="Обычный 2 5" xfId="157"/>
    <cellStyle name="Обычный 2 6" xfId="158"/>
    <cellStyle name="Обычный 2 7" xfId="159"/>
    <cellStyle name="Обычный 2 8" xfId="160"/>
    <cellStyle name="Обычный 2 9" xfId="161"/>
    <cellStyle name="Обычный 2_дод до поясн" xfId="162"/>
    <cellStyle name="Обычный 3" xfId="163"/>
    <cellStyle name="Обычный 3 2" xfId="164"/>
    <cellStyle name="Обычный 3 3" xfId="165"/>
    <cellStyle name="Обычный 3 4" xfId="166"/>
    <cellStyle name="Обычный 3_узгоджені пропозиції" xfId="167"/>
    <cellStyle name="Обычный 4" xfId="168"/>
    <cellStyle name="Обычный 4 2" xfId="169"/>
    <cellStyle name="Обычный 4 3" xfId="170"/>
    <cellStyle name="Обычный 4_додаткові пропозиції" xfId="171"/>
    <cellStyle name="Обычный 43" xfId="172"/>
    <cellStyle name="Обычный 5" xfId="173"/>
    <cellStyle name="Обычный 6" xfId="174"/>
    <cellStyle name="Обычный 6 2" xfId="175"/>
    <cellStyle name="Обычный 7" xfId="176"/>
    <cellStyle name="Обычный 8" xfId="177"/>
    <cellStyle name="Обычный 9" xfId="178"/>
    <cellStyle name="Обычный 9 2" xfId="179"/>
    <cellStyle name="Обычный_додаткові пропозиції" xfId="180"/>
    <cellStyle name="Followed Hyperlink" xfId="181"/>
    <cellStyle name="Плохой" xfId="182"/>
    <cellStyle name="Плохой 2" xfId="183"/>
    <cellStyle name="Плохой 3" xfId="184"/>
    <cellStyle name="Пояснение" xfId="185"/>
    <cellStyle name="Пояснение 2" xfId="186"/>
    <cellStyle name="Пояснение 3" xfId="187"/>
    <cellStyle name="Примечание" xfId="188"/>
    <cellStyle name="Примечание 2" xfId="189"/>
    <cellStyle name="Примечание 3" xfId="190"/>
    <cellStyle name="Percent" xfId="191"/>
    <cellStyle name="Процентный 2" xfId="192"/>
    <cellStyle name="Связанная ячейка" xfId="193"/>
    <cellStyle name="Связанная ячейка 2" xfId="194"/>
    <cellStyle name="Связанная ячейка 3" xfId="195"/>
    <cellStyle name="Стиль 1" xfId="196"/>
    <cellStyle name="Текст предупреждения" xfId="197"/>
    <cellStyle name="Текст предупреждения 2" xfId="198"/>
    <cellStyle name="Текст предупреждения 3" xfId="199"/>
    <cellStyle name="Comma" xfId="200"/>
    <cellStyle name="Comma [0]" xfId="201"/>
    <cellStyle name="Финансовый 2" xfId="202"/>
    <cellStyle name="Финансовый 3" xfId="203"/>
    <cellStyle name="Финансовый 3 2" xfId="204"/>
    <cellStyle name="Хороший" xfId="205"/>
    <cellStyle name="Хороший 2" xfId="206"/>
    <cellStyle name="Хороший 3" xfId="2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K126"/>
  <sheetViews>
    <sheetView tabSelected="1" view="pageBreakPreview" zoomScale="50" zoomScaleNormal="70" zoomScaleSheetLayoutView="50" zoomScalePageLayoutView="0" workbookViewId="0" topLeftCell="A92">
      <selection activeCell="B101" sqref="B101"/>
    </sheetView>
  </sheetViews>
  <sheetFormatPr defaultColWidth="9.125" defaultRowHeight="12.75"/>
  <cols>
    <col min="1" max="1" width="10.25390625" style="220" customWidth="1"/>
    <col min="2" max="2" width="219.75390625" style="137" customWidth="1"/>
    <col min="3" max="3" width="46.875" style="207" customWidth="1"/>
    <col min="4" max="4" width="31.625" style="137" hidden="1" customWidth="1"/>
    <col min="5" max="16384" width="9.125" style="137" customWidth="1"/>
  </cols>
  <sheetData>
    <row r="1" spans="2:3" ht="110.25" customHeight="1">
      <c r="B1" s="138"/>
      <c r="C1" s="208" t="s">
        <v>327</v>
      </c>
    </row>
    <row r="2" spans="1:3" ht="82.5" customHeight="1">
      <c r="A2" s="245" t="s">
        <v>263</v>
      </c>
      <c r="B2" s="245"/>
      <c r="C2" s="245"/>
    </row>
    <row r="3" spans="1:4" ht="89.25" customHeight="1">
      <c r="A3" s="219" t="s">
        <v>101</v>
      </c>
      <c r="B3" s="204" t="s">
        <v>235</v>
      </c>
      <c r="C3" s="209" t="s">
        <v>236</v>
      </c>
      <c r="D3" s="213" t="s">
        <v>72</v>
      </c>
    </row>
    <row r="4" spans="1:4" ht="9.75" customHeight="1">
      <c r="A4" s="221"/>
      <c r="B4" s="89"/>
      <c r="C4" s="205"/>
      <c r="D4" s="214"/>
    </row>
    <row r="5" spans="1:226" s="216" customFormat="1" ht="30.75">
      <c r="A5" s="221"/>
      <c r="B5" s="86" t="s">
        <v>321</v>
      </c>
      <c r="C5" s="109"/>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c r="DA5" s="215"/>
      <c r="DB5" s="215"/>
      <c r="DC5" s="215"/>
      <c r="DD5" s="215"/>
      <c r="DE5" s="215"/>
      <c r="DF5" s="215"/>
      <c r="DG5" s="215"/>
      <c r="DH5" s="215"/>
      <c r="DI5" s="215"/>
      <c r="DJ5" s="215"/>
      <c r="DK5" s="215"/>
      <c r="DL5" s="215"/>
      <c r="DM5" s="215"/>
      <c r="DN5" s="215"/>
      <c r="DO5" s="215"/>
      <c r="DP5" s="215"/>
      <c r="DQ5" s="215"/>
      <c r="DR5" s="215"/>
      <c r="DS5" s="215"/>
      <c r="DT5" s="215"/>
      <c r="DU5" s="215"/>
      <c r="DV5" s="215"/>
      <c r="DW5" s="215"/>
      <c r="DX5" s="215"/>
      <c r="DY5" s="215"/>
      <c r="DZ5" s="215"/>
      <c r="EA5" s="215"/>
      <c r="EB5" s="215"/>
      <c r="EC5" s="215"/>
      <c r="ED5" s="215"/>
      <c r="EE5" s="215"/>
      <c r="EF5" s="215"/>
      <c r="EG5" s="215"/>
      <c r="EH5" s="215"/>
      <c r="EI5" s="215"/>
      <c r="EJ5" s="215"/>
      <c r="EK5" s="215"/>
      <c r="EL5" s="215"/>
      <c r="EM5" s="215"/>
      <c r="EN5" s="215"/>
      <c r="EO5" s="215"/>
      <c r="EP5" s="215"/>
      <c r="EQ5" s="215"/>
      <c r="ER5" s="215"/>
      <c r="ES5" s="215"/>
      <c r="ET5" s="215"/>
      <c r="EU5" s="215"/>
      <c r="EV5" s="215"/>
      <c r="EW5" s="215"/>
      <c r="EX5" s="215"/>
      <c r="EY5" s="215"/>
      <c r="EZ5" s="215"/>
      <c r="FA5" s="215"/>
      <c r="FB5" s="215"/>
      <c r="FC5" s="215"/>
      <c r="FD5" s="215"/>
      <c r="FE5" s="215"/>
      <c r="FF5" s="215"/>
      <c r="FG5" s="215"/>
      <c r="FH5" s="215"/>
      <c r="FI5" s="215"/>
      <c r="FJ5" s="215"/>
      <c r="FK5" s="215"/>
      <c r="FL5" s="215"/>
      <c r="FM5" s="215"/>
      <c r="FN5" s="215"/>
      <c r="FO5" s="215"/>
      <c r="FP5" s="215"/>
      <c r="FQ5" s="215"/>
      <c r="FR5" s="215"/>
      <c r="FS5" s="215"/>
      <c r="FT5" s="215"/>
      <c r="FU5" s="215"/>
      <c r="FV5" s="215"/>
      <c r="FW5" s="215"/>
      <c r="FX5" s="215"/>
      <c r="FY5" s="215"/>
      <c r="FZ5" s="215"/>
      <c r="GA5" s="215"/>
      <c r="GB5" s="215"/>
      <c r="GC5" s="215"/>
      <c r="GD5" s="215"/>
      <c r="GE5" s="215"/>
      <c r="GF5" s="215"/>
      <c r="GG5" s="215"/>
      <c r="GH5" s="215"/>
      <c r="GI5" s="215"/>
      <c r="GJ5" s="215"/>
      <c r="GK5" s="215"/>
      <c r="GL5" s="215"/>
      <c r="GM5" s="215"/>
      <c r="GN5" s="215"/>
      <c r="GO5" s="215"/>
      <c r="GP5" s="215"/>
      <c r="GQ5" s="215"/>
      <c r="GR5" s="215"/>
      <c r="GS5" s="215"/>
      <c r="GT5" s="215"/>
      <c r="GU5" s="215"/>
      <c r="GV5" s="215"/>
      <c r="GW5" s="215"/>
      <c r="GX5" s="215"/>
      <c r="GY5" s="215"/>
      <c r="GZ5" s="215"/>
      <c r="HA5" s="215"/>
      <c r="HB5" s="215"/>
      <c r="HC5" s="215"/>
      <c r="HD5" s="215"/>
      <c r="HE5" s="215"/>
      <c r="HF5" s="215"/>
      <c r="HG5" s="215"/>
      <c r="HH5" s="215"/>
      <c r="HI5" s="215"/>
      <c r="HJ5" s="215"/>
      <c r="HK5" s="215"/>
      <c r="HL5" s="215"/>
      <c r="HM5" s="215"/>
      <c r="HN5" s="215"/>
      <c r="HO5" s="215"/>
      <c r="HP5" s="215"/>
      <c r="HQ5" s="215"/>
      <c r="HR5" s="215"/>
    </row>
    <row r="6" spans="1:226" s="216" customFormat="1" ht="8.25" customHeight="1">
      <c r="A6" s="221"/>
      <c r="B6" s="212"/>
      <c r="C6" s="88"/>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CT6" s="215"/>
      <c r="CU6" s="215"/>
      <c r="CV6" s="215"/>
      <c r="CW6" s="215"/>
      <c r="CX6" s="215"/>
      <c r="CY6" s="215"/>
      <c r="CZ6" s="215"/>
      <c r="DA6" s="215"/>
      <c r="DB6" s="215"/>
      <c r="DC6" s="215"/>
      <c r="DD6" s="215"/>
      <c r="DE6" s="215"/>
      <c r="DF6" s="215"/>
      <c r="DG6" s="215"/>
      <c r="DH6" s="215"/>
      <c r="DI6" s="215"/>
      <c r="DJ6" s="215"/>
      <c r="DK6" s="215"/>
      <c r="DL6" s="215"/>
      <c r="DM6" s="215"/>
      <c r="DN6" s="215"/>
      <c r="DO6" s="215"/>
      <c r="DP6" s="215"/>
      <c r="DQ6" s="215"/>
      <c r="DR6" s="215"/>
      <c r="DS6" s="215"/>
      <c r="DT6" s="215"/>
      <c r="DU6" s="215"/>
      <c r="DV6" s="215"/>
      <c r="DW6" s="215"/>
      <c r="DX6" s="215"/>
      <c r="DY6" s="215"/>
      <c r="DZ6" s="215"/>
      <c r="EA6" s="215"/>
      <c r="EB6" s="215"/>
      <c r="EC6" s="215"/>
      <c r="ED6" s="215"/>
      <c r="EE6" s="215"/>
      <c r="EF6" s="215"/>
      <c r="EG6" s="215"/>
      <c r="EH6" s="215"/>
      <c r="EI6" s="215"/>
      <c r="EJ6" s="215"/>
      <c r="EK6" s="215"/>
      <c r="EL6" s="215"/>
      <c r="EM6" s="215"/>
      <c r="EN6" s="215"/>
      <c r="EO6" s="215"/>
      <c r="EP6" s="215"/>
      <c r="EQ6" s="215"/>
      <c r="ER6" s="215"/>
      <c r="ES6" s="215"/>
      <c r="ET6" s="215"/>
      <c r="EU6" s="215"/>
      <c r="EV6" s="215"/>
      <c r="EW6" s="215"/>
      <c r="EX6" s="215"/>
      <c r="EY6" s="215"/>
      <c r="EZ6" s="215"/>
      <c r="FA6" s="215"/>
      <c r="FB6" s="215"/>
      <c r="FC6" s="215"/>
      <c r="FD6" s="215"/>
      <c r="FE6" s="215"/>
      <c r="FF6" s="215"/>
      <c r="FG6" s="215"/>
      <c r="FH6" s="215"/>
      <c r="FI6" s="215"/>
      <c r="FJ6" s="215"/>
      <c r="FK6" s="215"/>
      <c r="FL6" s="215"/>
      <c r="FM6" s="215"/>
      <c r="FN6" s="215"/>
      <c r="FO6" s="215"/>
      <c r="FP6" s="215"/>
      <c r="FQ6" s="215"/>
      <c r="FR6" s="215"/>
      <c r="FS6" s="215"/>
      <c r="FT6" s="215"/>
      <c r="FU6" s="215"/>
      <c r="FV6" s="215"/>
      <c r="FW6" s="215"/>
      <c r="FX6" s="215"/>
      <c r="FY6" s="215"/>
      <c r="FZ6" s="215"/>
      <c r="GA6" s="215"/>
      <c r="GB6" s="215"/>
      <c r="GC6" s="215"/>
      <c r="GD6" s="215"/>
      <c r="GE6" s="215"/>
      <c r="GF6" s="215"/>
      <c r="GG6" s="215"/>
      <c r="GH6" s="215"/>
      <c r="GI6" s="215"/>
      <c r="GJ6" s="215"/>
      <c r="GK6" s="215"/>
      <c r="GL6" s="215"/>
      <c r="GM6" s="215"/>
      <c r="GN6" s="215"/>
      <c r="GO6" s="215"/>
      <c r="GP6" s="215"/>
      <c r="GQ6" s="215"/>
      <c r="GR6" s="215"/>
      <c r="GS6" s="215"/>
      <c r="GT6" s="215"/>
      <c r="GU6" s="215"/>
      <c r="GV6" s="215"/>
      <c r="GW6" s="215"/>
      <c r="GX6" s="215"/>
      <c r="GY6" s="215"/>
      <c r="GZ6" s="215"/>
      <c r="HA6" s="215"/>
      <c r="HB6" s="215"/>
      <c r="HC6" s="215"/>
      <c r="HD6" s="215"/>
      <c r="HE6" s="215"/>
      <c r="HF6" s="215"/>
      <c r="HG6" s="215"/>
      <c r="HH6" s="215"/>
      <c r="HI6" s="215"/>
      <c r="HJ6" s="215"/>
      <c r="HK6" s="215"/>
      <c r="HL6" s="215"/>
      <c r="HM6" s="215"/>
      <c r="HN6" s="215"/>
      <c r="HO6" s="215"/>
      <c r="HP6" s="215"/>
      <c r="HQ6" s="215"/>
      <c r="HR6" s="215"/>
    </row>
    <row r="7" spans="1:226" s="216" customFormat="1" ht="30.75">
      <c r="A7" s="221">
        <v>1</v>
      </c>
      <c r="B7" s="110" t="s">
        <v>319</v>
      </c>
      <c r="C7" s="109">
        <f>C10+C9+C11+C8</f>
        <v>4016405</v>
      </c>
      <c r="D7" s="236"/>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CT7" s="215"/>
      <c r="CU7" s="215"/>
      <c r="CV7" s="215"/>
      <c r="CW7" s="215"/>
      <c r="CX7" s="215"/>
      <c r="CY7" s="215"/>
      <c r="CZ7" s="215"/>
      <c r="DA7" s="215"/>
      <c r="DB7" s="215"/>
      <c r="DC7" s="215"/>
      <c r="DD7" s="215"/>
      <c r="DE7" s="215"/>
      <c r="DF7" s="215"/>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15"/>
      <c r="EF7" s="215"/>
      <c r="EG7" s="215"/>
      <c r="EH7" s="215"/>
      <c r="EI7" s="215"/>
      <c r="EJ7" s="215"/>
      <c r="EK7" s="215"/>
      <c r="EL7" s="215"/>
      <c r="EM7" s="215"/>
      <c r="EN7" s="215"/>
      <c r="EO7" s="215"/>
      <c r="EP7" s="215"/>
      <c r="EQ7" s="215"/>
      <c r="ER7" s="215"/>
      <c r="ES7" s="215"/>
      <c r="ET7" s="215"/>
      <c r="EU7" s="215"/>
      <c r="EV7" s="215"/>
      <c r="EW7" s="215"/>
      <c r="EX7" s="215"/>
      <c r="EY7" s="215"/>
      <c r="EZ7" s="215"/>
      <c r="FA7" s="215"/>
      <c r="FB7" s="215"/>
      <c r="FC7" s="215"/>
      <c r="FD7" s="215"/>
      <c r="FE7" s="215"/>
      <c r="FF7" s="215"/>
      <c r="FG7" s="215"/>
      <c r="FH7" s="215"/>
      <c r="FI7" s="215"/>
      <c r="FJ7" s="215"/>
      <c r="FK7" s="215"/>
      <c r="FL7" s="215"/>
      <c r="FM7" s="215"/>
      <c r="FN7" s="215"/>
      <c r="FO7" s="215"/>
      <c r="FP7" s="215"/>
      <c r="FQ7" s="215"/>
      <c r="FR7" s="215"/>
      <c r="FS7" s="215"/>
      <c r="FT7" s="215"/>
      <c r="FU7" s="215"/>
      <c r="FV7" s="215"/>
      <c r="FW7" s="215"/>
      <c r="FX7" s="215"/>
      <c r="FY7" s="215"/>
      <c r="FZ7" s="215"/>
      <c r="GA7" s="215"/>
      <c r="GB7" s="215"/>
      <c r="GC7" s="215"/>
      <c r="GD7" s="215"/>
      <c r="GE7" s="215"/>
      <c r="GF7" s="215"/>
      <c r="GG7" s="215"/>
      <c r="GH7" s="215"/>
      <c r="GI7" s="215"/>
      <c r="GJ7" s="215"/>
      <c r="GK7" s="215"/>
      <c r="GL7" s="215"/>
      <c r="GM7" s="215"/>
      <c r="GN7" s="215"/>
      <c r="GO7" s="215"/>
      <c r="GP7" s="215"/>
      <c r="GQ7" s="215"/>
      <c r="GR7" s="215"/>
      <c r="GS7" s="215"/>
      <c r="GT7" s="215"/>
      <c r="GU7" s="215"/>
      <c r="GV7" s="215"/>
      <c r="GW7" s="215"/>
      <c r="GX7" s="215"/>
      <c r="GY7" s="215"/>
      <c r="GZ7" s="215"/>
      <c r="HA7" s="215"/>
      <c r="HB7" s="215"/>
      <c r="HC7" s="215"/>
      <c r="HD7" s="215"/>
      <c r="HE7" s="215"/>
      <c r="HF7" s="215"/>
      <c r="HG7" s="215"/>
      <c r="HH7" s="215"/>
      <c r="HI7" s="215"/>
      <c r="HJ7" s="215"/>
      <c r="HK7" s="215"/>
      <c r="HL7" s="215"/>
      <c r="HM7" s="215"/>
      <c r="HN7" s="215"/>
      <c r="HO7" s="215"/>
      <c r="HP7" s="215"/>
      <c r="HQ7" s="215"/>
      <c r="HR7" s="215"/>
    </row>
    <row r="8" spans="1:226" s="232" customFormat="1" ht="61.5">
      <c r="A8" s="222">
        <v>2</v>
      </c>
      <c r="B8" s="118" t="s">
        <v>344</v>
      </c>
      <c r="C8" s="233">
        <v>199096</v>
      </c>
      <c r="D8" s="236"/>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c r="BQ8" s="215"/>
      <c r="BR8" s="215"/>
      <c r="BS8" s="215"/>
      <c r="BT8" s="215"/>
      <c r="BU8" s="215"/>
      <c r="BV8" s="215"/>
      <c r="BW8" s="215"/>
      <c r="BX8" s="215"/>
      <c r="BY8" s="215"/>
      <c r="BZ8" s="215"/>
      <c r="CA8" s="215"/>
      <c r="CB8" s="215"/>
      <c r="CC8" s="215"/>
      <c r="CD8" s="215"/>
      <c r="CE8" s="215"/>
      <c r="CF8" s="215"/>
      <c r="CG8" s="215"/>
      <c r="CH8" s="215"/>
      <c r="CI8" s="215"/>
      <c r="CJ8" s="215"/>
      <c r="CK8" s="215"/>
      <c r="CL8" s="215"/>
      <c r="CM8" s="215"/>
      <c r="CN8" s="215"/>
      <c r="CO8" s="215"/>
      <c r="CP8" s="215"/>
      <c r="CQ8" s="215"/>
      <c r="CR8" s="215"/>
      <c r="CS8" s="215"/>
      <c r="CT8" s="215"/>
      <c r="CU8" s="215"/>
      <c r="CV8" s="215"/>
      <c r="CW8" s="215"/>
      <c r="CX8" s="215"/>
      <c r="CY8" s="215"/>
      <c r="CZ8" s="215"/>
      <c r="DA8" s="215"/>
      <c r="DB8" s="215"/>
      <c r="DC8" s="215"/>
      <c r="DD8" s="215"/>
      <c r="DE8" s="215"/>
      <c r="DF8" s="215"/>
      <c r="DG8" s="215"/>
      <c r="DH8" s="215"/>
      <c r="DI8" s="215"/>
      <c r="DJ8" s="215"/>
      <c r="DK8" s="215"/>
      <c r="DL8" s="215"/>
      <c r="DM8" s="215"/>
      <c r="DN8" s="215"/>
      <c r="DO8" s="215"/>
      <c r="DP8" s="215"/>
      <c r="DQ8" s="215"/>
      <c r="DR8" s="215"/>
      <c r="DS8" s="215"/>
      <c r="DT8" s="215"/>
      <c r="DU8" s="215"/>
      <c r="DV8" s="215"/>
      <c r="DW8" s="215"/>
      <c r="DX8" s="215"/>
      <c r="DY8" s="215"/>
      <c r="DZ8" s="215"/>
      <c r="EA8" s="215"/>
      <c r="EB8" s="215"/>
      <c r="EC8" s="215"/>
      <c r="ED8" s="215"/>
      <c r="EE8" s="215"/>
      <c r="EF8" s="215"/>
      <c r="EG8" s="215"/>
      <c r="EH8" s="215"/>
      <c r="EI8" s="215"/>
      <c r="EJ8" s="215"/>
      <c r="EK8" s="215"/>
      <c r="EL8" s="215"/>
      <c r="EM8" s="215"/>
      <c r="EN8" s="215"/>
      <c r="EO8" s="215"/>
      <c r="EP8" s="215"/>
      <c r="EQ8" s="215"/>
      <c r="ER8" s="215"/>
      <c r="ES8" s="215"/>
      <c r="ET8" s="215"/>
      <c r="EU8" s="215"/>
      <c r="EV8" s="215"/>
      <c r="EW8" s="215"/>
      <c r="EX8" s="215"/>
      <c r="EY8" s="215"/>
      <c r="EZ8" s="215"/>
      <c r="FA8" s="215"/>
      <c r="FB8" s="215"/>
      <c r="FC8" s="215"/>
      <c r="FD8" s="215"/>
      <c r="FE8" s="215"/>
      <c r="FF8" s="215"/>
      <c r="FG8" s="215"/>
      <c r="FH8" s="215"/>
      <c r="FI8" s="215"/>
      <c r="FJ8" s="215"/>
      <c r="FK8" s="215"/>
      <c r="FL8" s="215"/>
      <c r="FM8" s="215"/>
      <c r="FN8" s="215"/>
      <c r="FO8" s="215"/>
      <c r="FP8" s="215"/>
      <c r="FQ8" s="215"/>
      <c r="FR8" s="215"/>
      <c r="FS8" s="215"/>
      <c r="FT8" s="215"/>
      <c r="FU8" s="215"/>
      <c r="FV8" s="215"/>
      <c r="FW8" s="215"/>
      <c r="FX8" s="215"/>
      <c r="FY8" s="215"/>
      <c r="FZ8" s="215"/>
      <c r="GA8" s="215"/>
      <c r="GB8" s="215"/>
      <c r="GC8" s="215"/>
      <c r="GD8" s="215"/>
      <c r="GE8" s="215"/>
      <c r="GF8" s="215"/>
      <c r="GG8" s="215"/>
      <c r="GH8" s="215"/>
      <c r="GI8" s="215"/>
      <c r="GJ8" s="215"/>
      <c r="GK8" s="215"/>
      <c r="GL8" s="215"/>
      <c r="GM8" s="215"/>
      <c r="GN8" s="215"/>
      <c r="GO8" s="215"/>
      <c r="GP8" s="215"/>
      <c r="GQ8" s="215"/>
      <c r="GR8" s="215"/>
      <c r="GS8" s="215"/>
      <c r="GT8" s="215"/>
      <c r="GU8" s="215"/>
      <c r="GV8" s="215"/>
      <c r="GW8" s="215"/>
      <c r="GX8" s="215"/>
      <c r="GY8" s="215"/>
      <c r="GZ8" s="215"/>
      <c r="HA8" s="215"/>
      <c r="HB8" s="215"/>
      <c r="HC8" s="215"/>
      <c r="HD8" s="215"/>
      <c r="HE8" s="215"/>
      <c r="HF8" s="215"/>
      <c r="HG8" s="215"/>
      <c r="HH8" s="215"/>
      <c r="HI8" s="215"/>
      <c r="HJ8" s="215"/>
      <c r="HK8" s="215"/>
      <c r="HL8" s="215"/>
      <c r="HM8" s="215"/>
      <c r="HN8" s="215"/>
      <c r="HO8" s="215"/>
      <c r="HP8" s="215"/>
      <c r="HQ8" s="215"/>
      <c r="HR8" s="215"/>
    </row>
    <row r="9" spans="1:226" s="216" customFormat="1" ht="30.75">
      <c r="A9" s="221">
        <v>3</v>
      </c>
      <c r="B9" s="118" t="s">
        <v>262</v>
      </c>
      <c r="C9" s="233">
        <f>25000-5000+66309+50000</f>
        <v>136309</v>
      </c>
      <c r="D9" s="236"/>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Y9" s="215"/>
      <c r="BZ9" s="215"/>
      <c r="CA9" s="215"/>
      <c r="CB9" s="215"/>
      <c r="CC9" s="215"/>
      <c r="CD9" s="215"/>
      <c r="CE9" s="215"/>
      <c r="CF9" s="215"/>
      <c r="CG9" s="215"/>
      <c r="CH9" s="215"/>
      <c r="CI9" s="215"/>
      <c r="CJ9" s="215"/>
      <c r="CK9" s="215"/>
      <c r="CL9" s="215"/>
      <c r="CM9" s="215"/>
      <c r="CN9" s="215"/>
      <c r="CO9" s="215"/>
      <c r="CP9" s="215"/>
      <c r="CQ9" s="215"/>
      <c r="CR9" s="215"/>
      <c r="CS9" s="215"/>
      <c r="CT9" s="215"/>
      <c r="CU9" s="215"/>
      <c r="CV9" s="215"/>
      <c r="CW9" s="215"/>
      <c r="CX9" s="215"/>
      <c r="CY9" s="215"/>
      <c r="CZ9" s="215"/>
      <c r="DA9" s="215"/>
      <c r="DB9" s="215"/>
      <c r="DC9" s="215"/>
      <c r="DD9" s="215"/>
      <c r="DE9" s="215"/>
      <c r="DF9" s="215"/>
      <c r="DG9" s="215"/>
      <c r="DH9" s="215"/>
      <c r="DI9" s="215"/>
      <c r="DJ9" s="215"/>
      <c r="DK9" s="215"/>
      <c r="DL9" s="215"/>
      <c r="DM9" s="215"/>
      <c r="DN9" s="215"/>
      <c r="DO9" s="215"/>
      <c r="DP9" s="215"/>
      <c r="DQ9" s="215"/>
      <c r="DR9" s="215"/>
      <c r="DS9" s="215"/>
      <c r="DT9" s="215"/>
      <c r="DU9" s="215"/>
      <c r="DV9" s="215"/>
      <c r="DW9" s="215"/>
      <c r="DX9" s="215"/>
      <c r="DY9" s="215"/>
      <c r="DZ9" s="215"/>
      <c r="EA9" s="215"/>
      <c r="EB9" s="215"/>
      <c r="EC9" s="215"/>
      <c r="ED9" s="215"/>
      <c r="EE9" s="215"/>
      <c r="EF9" s="215"/>
      <c r="EG9" s="215"/>
      <c r="EH9" s="215"/>
      <c r="EI9" s="215"/>
      <c r="EJ9" s="215"/>
      <c r="EK9" s="215"/>
      <c r="EL9" s="215"/>
      <c r="EM9" s="215"/>
      <c r="EN9" s="215"/>
      <c r="EO9" s="215"/>
      <c r="EP9" s="215"/>
      <c r="EQ9" s="215"/>
      <c r="ER9" s="215"/>
      <c r="ES9" s="215"/>
      <c r="ET9" s="215"/>
      <c r="EU9" s="215"/>
      <c r="EV9" s="215"/>
      <c r="EW9" s="215"/>
      <c r="EX9" s="215"/>
      <c r="EY9" s="215"/>
      <c r="EZ9" s="215"/>
      <c r="FA9" s="215"/>
      <c r="FB9" s="215"/>
      <c r="FC9" s="215"/>
      <c r="FD9" s="215"/>
      <c r="FE9" s="215"/>
      <c r="FF9" s="215"/>
      <c r="FG9" s="215"/>
      <c r="FH9" s="215"/>
      <c r="FI9" s="215"/>
      <c r="FJ9" s="215"/>
      <c r="FK9" s="215"/>
      <c r="FL9" s="215"/>
      <c r="FM9" s="215"/>
      <c r="FN9" s="215"/>
      <c r="FO9" s="215"/>
      <c r="FP9" s="215"/>
      <c r="FQ9" s="215"/>
      <c r="FR9" s="215"/>
      <c r="FS9" s="215"/>
      <c r="FT9" s="215"/>
      <c r="FU9" s="215"/>
      <c r="FV9" s="215"/>
      <c r="FW9" s="215"/>
      <c r="FX9" s="215"/>
      <c r="FY9" s="215"/>
      <c r="FZ9" s="215"/>
      <c r="GA9" s="215"/>
      <c r="GB9" s="215"/>
      <c r="GC9" s="215"/>
      <c r="GD9" s="215"/>
      <c r="GE9" s="215"/>
      <c r="GF9" s="215"/>
      <c r="GG9" s="215"/>
      <c r="GH9" s="215"/>
      <c r="GI9" s="215"/>
      <c r="GJ9" s="215"/>
      <c r="GK9" s="215"/>
      <c r="GL9" s="215"/>
      <c r="GM9" s="215"/>
      <c r="GN9" s="215"/>
      <c r="GO9" s="215"/>
      <c r="GP9" s="215"/>
      <c r="GQ9" s="215"/>
      <c r="GR9" s="215"/>
      <c r="GS9" s="215"/>
      <c r="GT9" s="215"/>
      <c r="GU9" s="215"/>
      <c r="GV9" s="215"/>
      <c r="GW9" s="215"/>
      <c r="GX9" s="215"/>
      <c r="GY9" s="215"/>
      <c r="GZ9" s="215"/>
      <c r="HA9" s="215"/>
      <c r="HB9" s="215"/>
      <c r="HC9" s="215"/>
      <c r="HD9" s="215"/>
      <c r="HE9" s="215"/>
      <c r="HF9" s="215"/>
      <c r="HG9" s="215"/>
      <c r="HH9" s="215"/>
      <c r="HI9" s="215"/>
      <c r="HJ9" s="215"/>
      <c r="HK9" s="215"/>
      <c r="HL9" s="215"/>
      <c r="HM9" s="215"/>
      <c r="HN9" s="215"/>
      <c r="HO9" s="215"/>
      <c r="HP9" s="215"/>
      <c r="HQ9" s="215"/>
      <c r="HR9" s="215"/>
    </row>
    <row r="10" spans="1:226" s="232" customFormat="1" ht="123">
      <c r="A10" s="221">
        <v>4</v>
      </c>
      <c r="B10" s="118" t="s">
        <v>331</v>
      </c>
      <c r="C10" s="233">
        <v>-19000</v>
      </c>
      <c r="D10" s="236"/>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c r="CP10" s="215"/>
      <c r="CQ10" s="215"/>
      <c r="CR10" s="215"/>
      <c r="CS10" s="215"/>
      <c r="CT10" s="215"/>
      <c r="CU10" s="215"/>
      <c r="CV10" s="215"/>
      <c r="CW10" s="215"/>
      <c r="CX10" s="215"/>
      <c r="CY10" s="215"/>
      <c r="CZ10" s="215"/>
      <c r="DA10" s="215"/>
      <c r="DB10" s="215"/>
      <c r="DC10" s="215"/>
      <c r="DD10" s="215"/>
      <c r="DE10" s="215"/>
      <c r="DF10" s="215"/>
      <c r="DG10" s="215"/>
      <c r="DH10" s="215"/>
      <c r="DI10" s="215"/>
      <c r="DJ10" s="215"/>
      <c r="DK10" s="215"/>
      <c r="DL10" s="215"/>
      <c r="DM10" s="215"/>
      <c r="DN10" s="215"/>
      <c r="DO10" s="215"/>
      <c r="DP10" s="215"/>
      <c r="DQ10" s="215"/>
      <c r="DR10" s="215"/>
      <c r="DS10" s="215"/>
      <c r="DT10" s="215"/>
      <c r="DU10" s="215"/>
      <c r="DV10" s="215"/>
      <c r="DW10" s="215"/>
      <c r="DX10" s="215"/>
      <c r="DY10" s="215"/>
      <c r="DZ10" s="215"/>
      <c r="EA10" s="215"/>
      <c r="EB10" s="215"/>
      <c r="EC10" s="215"/>
      <c r="ED10" s="215"/>
      <c r="EE10" s="215"/>
      <c r="EF10" s="215"/>
      <c r="EG10" s="215"/>
      <c r="EH10" s="215"/>
      <c r="EI10" s="215"/>
      <c r="EJ10" s="215"/>
      <c r="EK10" s="215"/>
      <c r="EL10" s="215"/>
      <c r="EM10" s="215"/>
      <c r="EN10" s="215"/>
      <c r="EO10" s="215"/>
      <c r="EP10" s="215"/>
      <c r="EQ10" s="215"/>
      <c r="ER10" s="215"/>
      <c r="ES10" s="215"/>
      <c r="ET10" s="215"/>
      <c r="EU10" s="215"/>
      <c r="EV10" s="215"/>
      <c r="EW10" s="215"/>
      <c r="EX10" s="215"/>
      <c r="EY10" s="215"/>
      <c r="EZ10" s="215"/>
      <c r="FA10" s="215"/>
      <c r="FB10" s="215"/>
      <c r="FC10" s="215"/>
      <c r="FD10" s="215"/>
      <c r="FE10" s="215"/>
      <c r="FF10" s="215"/>
      <c r="FG10" s="215"/>
      <c r="FH10" s="215"/>
      <c r="FI10" s="215"/>
      <c r="FJ10" s="215"/>
      <c r="FK10" s="215"/>
      <c r="FL10" s="215"/>
      <c r="FM10" s="215"/>
      <c r="FN10" s="215"/>
      <c r="FO10" s="215"/>
      <c r="FP10" s="215"/>
      <c r="FQ10" s="215"/>
      <c r="FR10" s="215"/>
      <c r="FS10" s="215"/>
      <c r="FT10" s="215"/>
      <c r="FU10" s="215"/>
      <c r="FV10" s="215"/>
      <c r="FW10" s="215"/>
      <c r="FX10" s="215"/>
      <c r="FY10" s="215"/>
      <c r="FZ10" s="215"/>
      <c r="GA10" s="215"/>
      <c r="GB10" s="215"/>
      <c r="GC10" s="215"/>
      <c r="GD10" s="215"/>
      <c r="GE10" s="215"/>
      <c r="GF10" s="215"/>
      <c r="GG10" s="215"/>
      <c r="GH10" s="215"/>
      <c r="GI10" s="215"/>
      <c r="GJ10" s="215"/>
      <c r="GK10" s="215"/>
      <c r="GL10" s="215"/>
      <c r="GM10" s="215"/>
      <c r="GN10" s="215"/>
      <c r="GO10" s="215"/>
      <c r="GP10" s="215"/>
      <c r="GQ10" s="215"/>
      <c r="GR10" s="215"/>
      <c r="GS10" s="215"/>
      <c r="GT10" s="215"/>
      <c r="GU10" s="215"/>
      <c r="GV10" s="215"/>
      <c r="GW10" s="215"/>
      <c r="GX10" s="215"/>
      <c r="GY10" s="215"/>
      <c r="GZ10" s="215"/>
      <c r="HA10" s="215"/>
      <c r="HB10" s="215"/>
      <c r="HC10" s="215"/>
      <c r="HD10" s="215"/>
      <c r="HE10" s="215"/>
      <c r="HF10" s="215"/>
      <c r="HG10" s="215"/>
      <c r="HH10" s="215"/>
      <c r="HI10" s="215"/>
      <c r="HJ10" s="215"/>
      <c r="HK10" s="215"/>
      <c r="HL10" s="215"/>
      <c r="HM10" s="215"/>
      <c r="HN10" s="215"/>
      <c r="HO10" s="215"/>
      <c r="HP10" s="215"/>
      <c r="HQ10" s="215"/>
      <c r="HR10" s="215"/>
    </row>
    <row r="11" spans="1:226" s="232" customFormat="1" ht="61.5">
      <c r="A11" s="222">
        <v>5</v>
      </c>
      <c r="B11" s="118" t="s">
        <v>341</v>
      </c>
      <c r="C11" s="233">
        <v>3700000</v>
      </c>
      <c r="D11" s="236"/>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c r="CP11" s="215"/>
      <c r="CQ11" s="215"/>
      <c r="CR11" s="215"/>
      <c r="CS11" s="215"/>
      <c r="CT11" s="215"/>
      <c r="CU11" s="215"/>
      <c r="CV11" s="215"/>
      <c r="CW11" s="215"/>
      <c r="CX11" s="215"/>
      <c r="CY11" s="215"/>
      <c r="CZ11" s="215"/>
      <c r="DA11" s="215"/>
      <c r="DB11" s="215"/>
      <c r="DC11" s="215"/>
      <c r="DD11" s="215"/>
      <c r="DE11" s="215"/>
      <c r="DF11" s="215"/>
      <c r="DG11" s="215"/>
      <c r="DH11" s="215"/>
      <c r="DI11" s="215"/>
      <c r="DJ11" s="215"/>
      <c r="DK11" s="215"/>
      <c r="DL11" s="215"/>
      <c r="DM11" s="215"/>
      <c r="DN11" s="215"/>
      <c r="DO11" s="215"/>
      <c r="DP11" s="215"/>
      <c r="DQ11" s="215"/>
      <c r="DR11" s="215"/>
      <c r="DS11" s="215"/>
      <c r="DT11" s="215"/>
      <c r="DU11" s="215"/>
      <c r="DV11" s="215"/>
      <c r="DW11" s="215"/>
      <c r="DX11" s="215"/>
      <c r="DY11" s="215"/>
      <c r="DZ11" s="215"/>
      <c r="EA11" s="215"/>
      <c r="EB11" s="215"/>
      <c r="EC11" s="215"/>
      <c r="ED11" s="215"/>
      <c r="EE11" s="215"/>
      <c r="EF11" s="215"/>
      <c r="EG11" s="215"/>
      <c r="EH11" s="215"/>
      <c r="EI11" s="215"/>
      <c r="EJ11" s="215"/>
      <c r="EK11" s="215"/>
      <c r="EL11" s="215"/>
      <c r="EM11" s="215"/>
      <c r="EN11" s="215"/>
      <c r="EO11" s="215"/>
      <c r="EP11" s="215"/>
      <c r="EQ11" s="215"/>
      <c r="ER11" s="215"/>
      <c r="ES11" s="215"/>
      <c r="ET11" s="215"/>
      <c r="EU11" s="215"/>
      <c r="EV11" s="215"/>
      <c r="EW11" s="215"/>
      <c r="EX11" s="215"/>
      <c r="EY11" s="215"/>
      <c r="EZ11" s="215"/>
      <c r="FA11" s="215"/>
      <c r="FB11" s="215"/>
      <c r="FC11" s="215"/>
      <c r="FD11" s="215"/>
      <c r="FE11" s="215"/>
      <c r="FF11" s="215"/>
      <c r="FG11" s="215"/>
      <c r="FH11" s="215"/>
      <c r="FI11" s="215"/>
      <c r="FJ11" s="215"/>
      <c r="FK11" s="215"/>
      <c r="FL11" s="215"/>
      <c r="FM11" s="215"/>
      <c r="FN11" s="215"/>
      <c r="FO11" s="215"/>
      <c r="FP11" s="215"/>
      <c r="FQ11" s="215"/>
      <c r="FR11" s="215"/>
      <c r="FS11" s="215"/>
      <c r="FT11" s="215"/>
      <c r="FU11" s="215"/>
      <c r="FV11" s="215"/>
      <c r="FW11" s="215"/>
      <c r="FX11" s="215"/>
      <c r="FY11" s="215"/>
      <c r="FZ11" s="215"/>
      <c r="GA11" s="215"/>
      <c r="GB11" s="215"/>
      <c r="GC11" s="215"/>
      <c r="GD11" s="215"/>
      <c r="GE11" s="215"/>
      <c r="GF11" s="215"/>
      <c r="GG11" s="215"/>
      <c r="GH11" s="215"/>
      <c r="GI11" s="215"/>
      <c r="GJ11" s="215"/>
      <c r="GK11" s="215"/>
      <c r="GL11" s="215"/>
      <c r="GM11" s="215"/>
      <c r="GN11" s="215"/>
      <c r="GO11" s="215"/>
      <c r="GP11" s="215"/>
      <c r="GQ11" s="215"/>
      <c r="GR11" s="215"/>
      <c r="GS11" s="215"/>
      <c r="GT11" s="215"/>
      <c r="GU11" s="215"/>
      <c r="GV11" s="215"/>
      <c r="GW11" s="215"/>
      <c r="GX11" s="215"/>
      <c r="GY11" s="215"/>
      <c r="GZ11" s="215"/>
      <c r="HA11" s="215"/>
      <c r="HB11" s="215"/>
      <c r="HC11" s="215"/>
      <c r="HD11" s="215"/>
      <c r="HE11" s="215"/>
      <c r="HF11" s="215"/>
      <c r="HG11" s="215"/>
      <c r="HH11" s="215"/>
      <c r="HI11" s="215"/>
      <c r="HJ11" s="215"/>
      <c r="HK11" s="215"/>
      <c r="HL11" s="215"/>
      <c r="HM11" s="215"/>
      <c r="HN11" s="215"/>
      <c r="HO11" s="215"/>
      <c r="HP11" s="215"/>
      <c r="HQ11" s="215"/>
      <c r="HR11" s="215"/>
    </row>
    <row r="12" spans="1:226" s="216" customFormat="1" ht="8.25" customHeight="1">
      <c r="A12" s="221"/>
      <c r="B12" s="210"/>
      <c r="C12" s="227"/>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c r="CP12" s="215"/>
      <c r="CQ12" s="215"/>
      <c r="CR12" s="215"/>
      <c r="CS12" s="215"/>
      <c r="CT12" s="215"/>
      <c r="CU12" s="215"/>
      <c r="CV12" s="215"/>
      <c r="CW12" s="215"/>
      <c r="CX12" s="215"/>
      <c r="CY12" s="215"/>
      <c r="CZ12" s="215"/>
      <c r="DA12" s="215"/>
      <c r="DB12" s="215"/>
      <c r="DC12" s="215"/>
      <c r="DD12" s="215"/>
      <c r="DE12" s="215"/>
      <c r="DF12" s="215"/>
      <c r="DG12" s="215"/>
      <c r="DH12" s="215"/>
      <c r="DI12" s="215"/>
      <c r="DJ12" s="215"/>
      <c r="DK12" s="215"/>
      <c r="DL12" s="215"/>
      <c r="DM12" s="215"/>
      <c r="DN12" s="215"/>
      <c r="DO12" s="215"/>
      <c r="DP12" s="215"/>
      <c r="DQ12" s="215"/>
      <c r="DR12" s="215"/>
      <c r="DS12" s="215"/>
      <c r="DT12" s="215"/>
      <c r="DU12" s="215"/>
      <c r="DV12" s="215"/>
      <c r="DW12" s="215"/>
      <c r="DX12" s="215"/>
      <c r="DY12" s="215"/>
      <c r="DZ12" s="215"/>
      <c r="EA12" s="215"/>
      <c r="EB12" s="215"/>
      <c r="EC12" s="215"/>
      <c r="ED12" s="215"/>
      <c r="EE12" s="215"/>
      <c r="EF12" s="215"/>
      <c r="EG12" s="215"/>
      <c r="EH12" s="215"/>
      <c r="EI12" s="215"/>
      <c r="EJ12" s="215"/>
      <c r="EK12" s="215"/>
      <c r="EL12" s="215"/>
      <c r="EM12" s="215"/>
      <c r="EN12" s="215"/>
      <c r="EO12" s="215"/>
      <c r="EP12" s="215"/>
      <c r="EQ12" s="215"/>
      <c r="ER12" s="215"/>
      <c r="ES12" s="215"/>
      <c r="ET12" s="215"/>
      <c r="EU12" s="215"/>
      <c r="EV12" s="215"/>
      <c r="EW12" s="215"/>
      <c r="EX12" s="215"/>
      <c r="EY12" s="215"/>
      <c r="EZ12" s="215"/>
      <c r="FA12" s="215"/>
      <c r="FB12" s="215"/>
      <c r="FC12" s="215"/>
      <c r="FD12" s="215"/>
      <c r="FE12" s="215"/>
      <c r="FF12" s="215"/>
      <c r="FG12" s="215"/>
      <c r="FH12" s="215"/>
      <c r="FI12" s="215"/>
      <c r="FJ12" s="215"/>
      <c r="FK12" s="215"/>
      <c r="FL12" s="215"/>
      <c r="FM12" s="215"/>
      <c r="FN12" s="215"/>
      <c r="FO12" s="215"/>
      <c r="FP12" s="215"/>
      <c r="FQ12" s="215"/>
      <c r="FR12" s="215"/>
      <c r="FS12" s="215"/>
      <c r="FT12" s="215"/>
      <c r="FU12" s="215"/>
      <c r="FV12" s="215"/>
      <c r="FW12" s="215"/>
      <c r="FX12" s="215"/>
      <c r="FY12" s="215"/>
      <c r="FZ12" s="215"/>
      <c r="GA12" s="215"/>
      <c r="GB12" s="215"/>
      <c r="GC12" s="215"/>
      <c r="GD12" s="215"/>
      <c r="GE12" s="215"/>
      <c r="GF12" s="215"/>
      <c r="GG12" s="215"/>
      <c r="GH12" s="215"/>
      <c r="GI12" s="215"/>
      <c r="GJ12" s="215"/>
      <c r="GK12" s="215"/>
      <c r="GL12" s="215"/>
      <c r="GM12" s="215"/>
      <c r="GN12" s="215"/>
      <c r="GO12" s="215"/>
      <c r="GP12" s="215"/>
      <c r="GQ12" s="215"/>
      <c r="GR12" s="215"/>
      <c r="GS12" s="215"/>
      <c r="GT12" s="215"/>
      <c r="GU12" s="215"/>
      <c r="GV12" s="215"/>
      <c r="GW12" s="215"/>
      <c r="GX12" s="215"/>
      <c r="GY12" s="215"/>
      <c r="GZ12" s="215"/>
      <c r="HA12" s="215"/>
      <c r="HB12" s="215"/>
      <c r="HC12" s="215"/>
      <c r="HD12" s="215"/>
      <c r="HE12" s="215"/>
      <c r="HF12" s="215"/>
      <c r="HG12" s="215"/>
      <c r="HH12" s="215"/>
      <c r="HI12" s="215"/>
      <c r="HJ12" s="215"/>
      <c r="HK12" s="215"/>
      <c r="HL12" s="215"/>
      <c r="HM12" s="215"/>
      <c r="HN12" s="215"/>
      <c r="HO12" s="215"/>
      <c r="HP12" s="215"/>
      <c r="HQ12" s="215"/>
      <c r="HR12" s="215"/>
    </row>
    <row r="13" spans="1:234" s="216" customFormat="1" ht="30.75">
      <c r="A13" s="221">
        <v>6</v>
      </c>
      <c r="B13" s="110" t="s">
        <v>234</v>
      </c>
      <c r="C13" s="109">
        <f>C14+C32+C40</f>
        <v>4843405</v>
      </c>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c r="CJ13" s="215"/>
      <c r="CK13" s="215"/>
      <c r="CL13" s="215"/>
      <c r="CM13" s="215"/>
      <c r="CN13" s="215"/>
      <c r="CO13" s="215"/>
      <c r="CP13" s="215"/>
      <c r="CQ13" s="215"/>
      <c r="CR13" s="215"/>
      <c r="CS13" s="215"/>
      <c r="CT13" s="215"/>
      <c r="CU13" s="215"/>
      <c r="CV13" s="215"/>
      <c r="CW13" s="215"/>
      <c r="CX13" s="215"/>
      <c r="CY13" s="215"/>
      <c r="CZ13" s="215"/>
      <c r="DA13" s="215"/>
      <c r="DB13" s="215"/>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15"/>
      <c r="DZ13" s="215"/>
      <c r="EA13" s="215"/>
      <c r="EB13" s="215"/>
      <c r="EC13" s="215"/>
      <c r="ED13" s="215"/>
      <c r="EE13" s="215"/>
      <c r="EF13" s="215"/>
      <c r="EG13" s="215"/>
      <c r="EH13" s="215"/>
      <c r="EI13" s="215"/>
      <c r="EJ13" s="215"/>
      <c r="EK13" s="215"/>
      <c r="EL13" s="215"/>
      <c r="EM13" s="215"/>
      <c r="EN13" s="215"/>
      <c r="EO13" s="215"/>
      <c r="EP13" s="215"/>
      <c r="EQ13" s="215"/>
      <c r="ER13" s="215"/>
      <c r="ES13" s="215"/>
      <c r="ET13" s="215"/>
      <c r="EU13" s="215"/>
      <c r="EV13" s="215"/>
      <c r="EW13" s="215"/>
      <c r="EX13" s="215"/>
      <c r="EY13" s="215"/>
      <c r="EZ13" s="215"/>
      <c r="FA13" s="215"/>
      <c r="FB13" s="215"/>
      <c r="FC13" s="215"/>
      <c r="FD13" s="215"/>
      <c r="FE13" s="215"/>
      <c r="FF13" s="215"/>
      <c r="FG13" s="215"/>
      <c r="FH13" s="215"/>
      <c r="FI13" s="215"/>
      <c r="FJ13" s="215"/>
      <c r="FK13" s="215"/>
      <c r="FL13" s="215"/>
      <c r="FM13" s="215"/>
      <c r="FN13" s="215"/>
      <c r="FO13" s="215"/>
      <c r="FP13" s="215"/>
      <c r="FQ13" s="215"/>
      <c r="FR13" s="215"/>
      <c r="FS13" s="215"/>
      <c r="FT13" s="215"/>
      <c r="FU13" s="215"/>
      <c r="FV13" s="215"/>
      <c r="FW13" s="215"/>
      <c r="FX13" s="215"/>
      <c r="FY13" s="215"/>
      <c r="FZ13" s="215"/>
      <c r="GA13" s="215"/>
      <c r="GB13" s="215"/>
      <c r="GC13" s="215"/>
      <c r="GD13" s="215"/>
      <c r="GE13" s="215"/>
      <c r="GF13" s="215"/>
      <c r="GG13" s="215"/>
      <c r="GH13" s="215"/>
      <c r="GI13" s="215"/>
      <c r="GJ13" s="215"/>
      <c r="GK13" s="215"/>
      <c r="GL13" s="215"/>
      <c r="GM13" s="215"/>
      <c r="GN13" s="215"/>
      <c r="GO13" s="215"/>
      <c r="GP13" s="215"/>
      <c r="GQ13" s="215"/>
      <c r="GR13" s="215"/>
      <c r="GS13" s="215"/>
      <c r="GT13" s="215"/>
      <c r="GU13" s="215"/>
      <c r="GV13" s="215"/>
      <c r="GW13" s="215"/>
      <c r="GX13" s="215"/>
      <c r="GY13" s="215"/>
      <c r="GZ13" s="215"/>
      <c r="HA13" s="215"/>
      <c r="HB13" s="215"/>
      <c r="HC13" s="215"/>
      <c r="HD13" s="215"/>
      <c r="HE13" s="215"/>
      <c r="HF13" s="215"/>
      <c r="HG13" s="215"/>
      <c r="HH13" s="215"/>
      <c r="HI13" s="215"/>
      <c r="HJ13" s="215"/>
      <c r="HK13" s="215"/>
      <c r="HL13" s="215"/>
      <c r="HM13" s="215"/>
      <c r="HN13" s="215"/>
      <c r="HO13" s="215"/>
      <c r="HP13" s="215"/>
      <c r="HQ13" s="215"/>
      <c r="HR13" s="215"/>
      <c r="HS13" s="215"/>
      <c r="HT13" s="215"/>
      <c r="HU13" s="215"/>
      <c r="HV13" s="215"/>
      <c r="HW13" s="215"/>
      <c r="HX13" s="215"/>
      <c r="HY13" s="215"/>
      <c r="HZ13" s="215"/>
    </row>
    <row r="14" spans="1:3" ht="30.75">
      <c r="A14" s="221">
        <v>7</v>
      </c>
      <c r="B14" s="110" t="s">
        <v>328</v>
      </c>
      <c r="C14" s="109">
        <f>C21+C15+C19</f>
        <v>4016405</v>
      </c>
    </row>
    <row r="15" spans="1:3" ht="30.75">
      <c r="A15" s="221">
        <v>8</v>
      </c>
      <c r="B15" s="200" t="s">
        <v>108</v>
      </c>
      <c r="C15" s="231">
        <f>SUM(C16:C18)</f>
        <v>290405</v>
      </c>
    </row>
    <row r="16" spans="1:3" ht="92.25">
      <c r="A16" s="221">
        <v>9</v>
      </c>
      <c r="B16" s="89" t="s">
        <v>345</v>
      </c>
      <c r="C16" s="233">
        <v>66309</v>
      </c>
    </row>
    <row r="17" spans="1:3" ht="97.5" customHeight="1">
      <c r="A17" s="221">
        <v>10</v>
      </c>
      <c r="B17" s="89" t="s">
        <v>183</v>
      </c>
      <c r="C17" s="233">
        <v>199096</v>
      </c>
    </row>
    <row r="18" spans="1:3" ht="61.5">
      <c r="A18" s="221">
        <v>11</v>
      </c>
      <c r="B18" s="118" t="s">
        <v>338</v>
      </c>
      <c r="C18" s="233">
        <v>25000</v>
      </c>
    </row>
    <row r="19" spans="1:3" ht="30.75">
      <c r="A19" s="221">
        <v>12</v>
      </c>
      <c r="B19" s="200" t="s">
        <v>340</v>
      </c>
      <c r="C19" s="231">
        <f>C20</f>
        <v>3700000</v>
      </c>
    </row>
    <row r="20" spans="1:3" ht="61.5">
      <c r="A20" s="221">
        <v>13</v>
      </c>
      <c r="B20" s="118" t="s">
        <v>339</v>
      </c>
      <c r="C20" s="233">
        <v>3700000</v>
      </c>
    </row>
    <row r="21" spans="1:3" ht="30.75">
      <c r="A21" s="221">
        <v>14</v>
      </c>
      <c r="B21" s="200" t="s">
        <v>361</v>
      </c>
      <c r="C21" s="231">
        <f>C22+C24+C23</f>
        <v>26000</v>
      </c>
    </row>
    <row r="22" spans="1:3" ht="34.5" customHeight="1">
      <c r="A22" s="221">
        <v>15</v>
      </c>
      <c r="B22" s="89" t="s">
        <v>330</v>
      </c>
      <c r="C22" s="233">
        <v>-19000</v>
      </c>
    </row>
    <row r="23" spans="1:3" ht="92.25">
      <c r="A23" s="221">
        <v>16</v>
      </c>
      <c r="B23" s="89" t="s">
        <v>343</v>
      </c>
      <c r="C23" s="233">
        <v>50000</v>
      </c>
    </row>
    <row r="24" spans="1:3" ht="34.5" customHeight="1">
      <c r="A24" s="221">
        <v>17</v>
      </c>
      <c r="B24" s="89" t="s">
        <v>342</v>
      </c>
      <c r="C24" s="233">
        <v>-5000</v>
      </c>
    </row>
    <row r="25" spans="1:3" ht="92.25">
      <c r="A25" s="221">
        <v>18</v>
      </c>
      <c r="B25" s="89" t="s">
        <v>347</v>
      </c>
      <c r="C25" s="233">
        <f>SUM(C26:C31)</f>
        <v>0</v>
      </c>
    </row>
    <row r="26" spans="1:3" s="217" customFormat="1" ht="34.5" customHeight="1">
      <c r="A26" s="221">
        <v>19</v>
      </c>
      <c r="B26" s="238" t="s">
        <v>353</v>
      </c>
      <c r="C26" s="237">
        <v>-490000</v>
      </c>
    </row>
    <row r="27" spans="1:3" s="217" customFormat="1" ht="34.5" customHeight="1">
      <c r="A27" s="221">
        <v>20</v>
      </c>
      <c r="B27" s="238" t="s">
        <v>352</v>
      </c>
      <c r="C27" s="237">
        <v>-970000</v>
      </c>
    </row>
    <row r="28" spans="1:3" s="217" customFormat="1" ht="34.5" customHeight="1">
      <c r="A28" s="221">
        <v>21</v>
      </c>
      <c r="B28" s="238" t="s">
        <v>351</v>
      </c>
      <c r="C28" s="237">
        <v>-40000</v>
      </c>
    </row>
    <row r="29" spans="1:3" s="217" customFormat="1" ht="34.5" customHeight="1">
      <c r="A29" s="221">
        <v>22</v>
      </c>
      <c r="B29" s="238" t="s">
        <v>350</v>
      </c>
      <c r="C29" s="237">
        <v>2100000</v>
      </c>
    </row>
    <row r="30" spans="1:3" s="217" customFormat="1" ht="34.5" customHeight="1">
      <c r="A30" s="221">
        <v>23</v>
      </c>
      <c r="B30" s="238" t="s">
        <v>349</v>
      </c>
      <c r="C30" s="237">
        <v>-2100000</v>
      </c>
    </row>
    <row r="31" spans="1:3" s="217" customFormat="1" ht="34.5" customHeight="1">
      <c r="A31" s="221">
        <v>24</v>
      </c>
      <c r="B31" s="238" t="s">
        <v>348</v>
      </c>
      <c r="C31" s="237">
        <v>1500000</v>
      </c>
    </row>
    <row r="32" spans="1:234" s="216" customFormat="1" ht="30.75">
      <c r="A32" s="221">
        <v>25</v>
      </c>
      <c r="B32" s="110" t="s">
        <v>329</v>
      </c>
      <c r="C32" s="109">
        <f>C33+C36</f>
        <v>0</v>
      </c>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S32" s="215"/>
      <c r="BT32" s="215"/>
      <c r="BU32" s="215"/>
      <c r="BV32" s="215"/>
      <c r="BW32" s="215"/>
      <c r="BX32" s="215"/>
      <c r="BY32" s="215"/>
      <c r="BZ32" s="215"/>
      <c r="CA32" s="215"/>
      <c r="CB32" s="215"/>
      <c r="CC32" s="215"/>
      <c r="CD32" s="215"/>
      <c r="CE32" s="215"/>
      <c r="CF32" s="215"/>
      <c r="CG32" s="215"/>
      <c r="CH32" s="215"/>
      <c r="CI32" s="215"/>
      <c r="CJ32" s="215"/>
      <c r="CK32" s="215"/>
      <c r="CL32" s="215"/>
      <c r="CM32" s="215"/>
      <c r="CN32" s="215"/>
      <c r="CO32" s="215"/>
      <c r="CP32" s="215"/>
      <c r="CQ32" s="215"/>
      <c r="CR32" s="215"/>
      <c r="CS32" s="215"/>
      <c r="CT32" s="215"/>
      <c r="CU32" s="215"/>
      <c r="CV32" s="215"/>
      <c r="CW32" s="215"/>
      <c r="CX32" s="215"/>
      <c r="CY32" s="215"/>
      <c r="CZ32" s="215"/>
      <c r="DA32" s="215"/>
      <c r="DB32" s="215"/>
      <c r="DC32" s="215"/>
      <c r="DD32" s="215"/>
      <c r="DE32" s="215"/>
      <c r="DF32" s="215"/>
      <c r="DG32" s="215"/>
      <c r="DH32" s="215"/>
      <c r="DI32" s="215"/>
      <c r="DJ32" s="215"/>
      <c r="DK32" s="215"/>
      <c r="DL32" s="215"/>
      <c r="DM32" s="215"/>
      <c r="DN32" s="215"/>
      <c r="DO32" s="215"/>
      <c r="DP32" s="215"/>
      <c r="DQ32" s="215"/>
      <c r="DR32" s="215"/>
      <c r="DS32" s="215"/>
      <c r="DT32" s="215"/>
      <c r="DU32" s="215"/>
      <c r="DV32" s="215"/>
      <c r="DW32" s="215"/>
      <c r="DX32" s="215"/>
      <c r="DY32" s="215"/>
      <c r="DZ32" s="215"/>
      <c r="EA32" s="215"/>
      <c r="EB32" s="215"/>
      <c r="EC32" s="215"/>
      <c r="ED32" s="215"/>
      <c r="EE32" s="215"/>
      <c r="EF32" s="215"/>
      <c r="EG32" s="215"/>
      <c r="EH32" s="215"/>
      <c r="EI32" s="215"/>
      <c r="EJ32" s="215"/>
      <c r="EK32" s="215"/>
      <c r="EL32" s="215"/>
      <c r="EM32" s="215"/>
      <c r="EN32" s="215"/>
      <c r="EO32" s="215"/>
      <c r="EP32" s="215"/>
      <c r="EQ32" s="215"/>
      <c r="ER32" s="215"/>
      <c r="ES32" s="215"/>
      <c r="ET32" s="215"/>
      <c r="EU32" s="215"/>
      <c r="EV32" s="215"/>
      <c r="EW32" s="215"/>
      <c r="EX32" s="215"/>
      <c r="EY32" s="215"/>
      <c r="EZ32" s="215"/>
      <c r="FA32" s="215"/>
      <c r="FB32" s="215"/>
      <c r="FC32" s="215"/>
      <c r="FD32" s="215"/>
      <c r="FE32" s="215"/>
      <c r="FF32" s="215"/>
      <c r="FG32" s="215"/>
      <c r="FH32" s="215"/>
      <c r="FI32" s="215"/>
      <c r="FJ32" s="215"/>
      <c r="FK32" s="215"/>
      <c r="FL32" s="215"/>
      <c r="FM32" s="215"/>
      <c r="FN32" s="215"/>
      <c r="FO32" s="215"/>
      <c r="FP32" s="215"/>
      <c r="FQ32" s="215"/>
      <c r="FR32" s="215"/>
      <c r="FS32" s="215"/>
      <c r="FT32" s="215"/>
      <c r="FU32" s="215"/>
      <c r="FV32" s="215"/>
      <c r="FW32" s="215"/>
      <c r="FX32" s="215"/>
      <c r="FY32" s="215"/>
      <c r="FZ32" s="215"/>
      <c r="GA32" s="215"/>
      <c r="GB32" s="215"/>
      <c r="GC32" s="215"/>
      <c r="GD32" s="215"/>
      <c r="GE32" s="215"/>
      <c r="GF32" s="215"/>
      <c r="GG32" s="215"/>
      <c r="GH32" s="215"/>
      <c r="GI32" s="215"/>
      <c r="GJ32" s="215"/>
      <c r="GK32" s="215"/>
      <c r="GL32" s="215"/>
      <c r="GM32" s="215"/>
      <c r="GN32" s="215"/>
      <c r="GO32" s="215"/>
      <c r="GP32" s="215"/>
      <c r="GQ32" s="215"/>
      <c r="GR32" s="215"/>
      <c r="GS32" s="215"/>
      <c r="GT32" s="215"/>
      <c r="GU32" s="215"/>
      <c r="GV32" s="215"/>
      <c r="GW32" s="215"/>
      <c r="GX32" s="215"/>
      <c r="GY32" s="215"/>
      <c r="GZ32" s="215"/>
      <c r="HA32" s="215"/>
      <c r="HB32" s="215"/>
      <c r="HC32" s="215"/>
      <c r="HD32" s="215"/>
      <c r="HE32" s="215"/>
      <c r="HF32" s="215"/>
      <c r="HG32" s="215"/>
      <c r="HH32" s="215"/>
      <c r="HI32" s="215"/>
      <c r="HJ32" s="215"/>
      <c r="HK32" s="215"/>
      <c r="HL32" s="215"/>
      <c r="HM32" s="215"/>
      <c r="HN32" s="215"/>
      <c r="HO32" s="215"/>
      <c r="HP32" s="215"/>
      <c r="HQ32" s="215"/>
      <c r="HR32" s="215"/>
      <c r="HS32" s="215"/>
      <c r="HT32" s="215"/>
      <c r="HU32" s="215"/>
      <c r="HV32" s="215"/>
      <c r="HW32" s="215"/>
      <c r="HX32" s="215"/>
      <c r="HY32" s="215"/>
      <c r="HZ32" s="215"/>
    </row>
    <row r="33" spans="1:234" s="216" customFormat="1" ht="30.75">
      <c r="A33" s="221">
        <v>26</v>
      </c>
      <c r="B33" s="6" t="s">
        <v>360</v>
      </c>
      <c r="C33" s="231">
        <f>SUM(C34:C35)</f>
        <v>0</v>
      </c>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15"/>
      <c r="BW33" s="215"/>
      <c r="BX33" s="215"/>
      <c r="BY33" s="215"/>
      <c r="BZ33" s="215"/>
      <c r="CA33" s="215"/>
      <c r="CB33" s="215"/>
      <c r="CC33" s="215"/>
      <c r="CD33" s="215"/>
      <c r="CE33" s="215"/>
      <c r="CF33" s="215"/>
      <c r="CG33" s="215"/>
      <c r="CH33" s="215"/>
      <c r="CI33" s="215"/>
      <c r="CJ33" s="215"/>
      <c r="CK33" s="215"/>
      <c r="CL33" s="215"/>
      <c r="CM33" s="215"/>
      <c r="CN33" s="215"/>
      <c r="CO33" s="215"/>
      <c r="CP33" s="215"/>
      <c r="CQ33" s="215"/>
      <c r="CR33" s="215"/>
      <c r="CS33" s="215"/>
      <c r="CT33" s="215"/>
      <c r="CU33" s="215"/>
      <c r="CV33" s="215"/>
      <c r="CW33" s="215"/>
      <c r="CX33" s="215"/>
      <c r="CY33" s="215"/>
      <c r="CZ33" s="215"/>
      <c r="DA33" s="215"/>
      <c r="DB33" s="215"/>
      <c r="DC33" s="215"/>
      <c r="DD33" s="215"/>
      <c r="DE33" s="215"/>
      <c r="DF33" s="215"/>
      <c r="DG33" s="215"/>
      <c r="DH33" s="215"/>
      <c r="DI33" s="215"/>
      <c r="DJ33" s="215"/>
      <c r="DK33" s="215"/>
      <c r="DL33" s="215"/>
      <c r="DM33" s="215"/>
      <c r="DN33" s="215"/>
      <c r="DO33" s="215"/>
      <c r="DP33" s="215"/>
      <c r="DQ33" s="215"/>
      <c r="DR33" s="215"/>
      <c r="DS33" s="215"/>
      <c r="DT33" s="215"/>
      <c r="DU33" s="215"/>
      <c r="DV33" s="215"/>
      <c r="DW33" s="215"/>
      <c r="DX33" s="215"/>
      <c r="DY33" s="215"/>
      <c r="DZ33" s="215"/>
      <c r="EA33" s="215"/>
      <c r="EB33" s="215"/>
      <c r="EC33" s="215"/>
      <c r="ED33" s="215"/>
      <c r="EE33" s="215"/>
      <c r="EF33" s="215"/>
      <c r="EG33" s="215"/>
      <c r="EH33" s="215"/>
      <c r="EI33" s="215"/>
      <c r="EJ33" s="215"/>
      <c r="EK33" s="215"/>
      <c r="EL33" s="215"/>
      <c r="EM33" s="215"/>
      <c r="EN33" s="215"/>
      <c r="EO33" s="215"/>
      <c r="EP33" s="215"/>
      <c r="EQ33" s="215"/>
      <c r="ER33" s="215"/>
      <c r="ES33" s="215"/>
      <c r="ET33" s="215"/>
      <c r="EU33" s="215"/>
      <c r="EV33" s="215"/>
      <c r="EW33" s="215"/>
      <c r="EX33" s="215"/>
      <c r="EY33" s="215"/>
      <c r="EZ33" s="215"/>
      <c r="FA33" s="215"/>
      <c r="FB33" s="215"/>
      <c r="FC33" s="215"/>
      <c r="FD33" s="215"/>
      <c r="FE33" s="215"/>
      <c r="FF33" s="215"/>
      <c r="FG33" s="215"/>
      <c r="FH33" s="215"/>
      <c r="FI33" s="215"/>
      <c r="FJ33" s="215"/>
      <c r="FK33" s="215"/>
      <c r="FL33" s="215"/>
      <c r="FM33" s="215"/>
      <c r="FN33" s="215"/>
      <c r="FO33" s="215"/>
      <c r="FP33" s="215"/>
      <c r="FQ33" s="215"/>
      <c r="FR33" s="215"/>
      <c r="FS33" s="215"/>
      <c r="FT33" s="215"/>
      <c r="FU33" s="215"/>
      <c r="FV33" s="215"/>
      <c r="FW33" s="215"/>
      <c r="FX33" s="215"/>
      <c r="FY33" s="215"/>
      <c r="FZ33" s="215"/>
      <c r="GA33" s="215"/>
      <c r="GB33" s="215"/>
      <c r="GC33" s="215"/>
      <c r="GD33" s="215"/>
      <c r="GE33" s="215"/>
      <c r="GF33" s="215"/>
      <c r="GG33" s="215"/>
      <c r="GH33" s="215"/>
      <c r="GI33" s="215"/>
      <c r="GJ33" s="215"/>
      <c r="GK33" s="215"/>
      <c r="GL33" s="215"/>
      <c r="GM33" s="215"/>
      <c r="GN33" s="215"/>
      <c r="GO33" s="215"/>
      <c r="GP33" s="215"/>
      <c r="GQ33" s="215"/>
      <c r="GR33" s="215"/>
      <c r="GS33" s="215"/>
      <c r="GT33" s="215"/>
      <c r="GU33" s="215"/>
      <c r="GV33" s="215"/>
      <c r="GW33" s="215"/>
      <c r="GX33" s="215"/>
      <c r="GY33" s="215"/>
      <c r="GZ33" s="215"/>
      <c r="HA33" s="215"/>
      <c r="HB33" s="215"/>
      <c r="HC33" s="215"/>
      <c r="HD33" s="215"/>
      <c r="HE33" s="215"/>
      <c r="HF33" s="215"/>
      <c r="HG33" s="215"/>
      <c r="HH33" s="215"/>
      <c r="HI33" s="215"/>
      <c r="HJ33" s="215"/>
      <c r="HK33" s="215"/>
      <c r="HL33" s="215"/>
      <c r="HM33" s="215"/>
      <c r="HN33" s="215"/>
      <c r="HO33" s="215"/>
      <c r="HP33" s="215"/>
      <c r="HQ33" s="215"/>
      <c r="HR33" s="215"/>
      <c r="HS33" s="215"/>
      <c r="HT33" s="215"/>
      <c r="HU33" s="215"/>
      <c r="HV33" s="215"/>
      <c r="HW33" s="215"/>
      <c r="HX33" s="215"/>
      <c r="HY33" s="215"/>
      <c r="HZ33" s="215"/>
    </row>
    <row r="34" spans="1:234" s="232" customFormat="1" ht="63" customHeight="1">
      <c r="A34" s="221">
        <v>27</v>
      </c>
      <c r="B34" s="118" t="s">
        <v>325</v>
      </c>
      <c r="C34" s="233">
        <v>-803430.8</v>
      </c>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C34" s="215"/>
      <c r="CD34" s="215"/>
      <c r="CE34" s="215"/>
      <c r="CF34" s="215"/>
      <c r="CG34" s="215"/>
      <c r="CH34" s="215"/>
      <c r="CI34" s="215"/>
      <c r="CJ34" s="215"/>
      <c r="CK34" s="215"/>
      <c r="CL34" s="215"/>
      <c r="CM34" s="215"/>
      <c r="CN34" s="215"/>
      <c r="CO34" s="215"/>
      <c r="CP34" s="215"/>
      <c r="CQ34" s="215"/>
      <c r="CR34" s="215"/>
      <c r="CS34" s="215"/>
      <c r="CT34" s="215"/>
      <c r="CU34" s="215"/>
      <c r="CV34" s="215"/>
      <c r="CW34" s="215"/>
      <c r="CX34" s="215"/>
      <c r="CY34" s="215"/>
      <c r="CZ34" s="215"/>
      <c r="DA34" s="215"/>
      <c r="DB34" s="215"/>
      <c r="DC34" s="215"/>
      <c r="DD34" s="215"/>
      <c r="DE34" s="215"/>
      <c r="DF34" s="215"/>
      <c r="DG34" s="215"/>
      <c r="DH34" s="215"/>
      <c r="DI34" s="215"/>
      <c r="DJ34" s="215"/>
      <c r="DK34" s="215"/>
      <c r="DL34" s="215"/>
      <c r="DM34" s="215"/>
      <c r="DN34" s="215"/>
      <c r="DO34" s="215"/>
      <c r="DP34" s="215"/>
      <c r="DQ34" s="215"/>
      <c r="DR34" s="215"/>
      <c r="DS34" s="215"/>
      <c r="DT34" s="215"/>
      <c r="DU34" s="215"/>
      <c r="DV34" s="215"/>
      <c r="DW34" s="215"/>
      <c r="DX34" s="215"/>
      <c r="DY34" s="215"/>
      <c r="DZ34" s="215"/>
      <c r="EA34" s="215"/>
      <c r="EB34" s="215"/>
      <c r="EC34" s="215"/>
      <c r="ED34" s="215"/>
      <c r="EE34" s="215"/>
      <c r="EF34" s="215"/>
      <c r="EG34" s="215"/>
      <c r="EH34" s="215"/>
      <c r="EI34" s="215"/>
      <c r="EJ34" s="215"/>
      <c r="EK34" s="215"/>
      <c r="EL34" s="215"/>
      <c r="EM34" s="215"/>
      <c r="EN34" s="215"/>
      <c r="EO34" s="215"/>
      <c r="EP34" s="215"/>
      <c r="EQ34" s="215"/>
      <c r="ER34" s="215"/>
      <c r="ES34" s="215"/>
      <c r="ET34" s="215"/>
      <c r="EU34" s="215"/>
      <c r="EV34" s="215"/>
      <c r="EW34" s="215"/>
      <c r="EX34" s="215"/>
      <c r="EY34" s="215"/>
      <c r="EZ34" s="215"/>
      <c r="FA34" s="215"/>
      <c r="FB34" s="215"/>
      <c r="FC34" s="215"/>
      <c r="FD34" s="215"/>
      <c r="FE34" s="215"/>
      <c r="FF34" s="215"/>
      <c r="FG34" s="215"/>
      <c r="FH34" s="215"/>
      <c r="FI34" s="215"/>
      <c r="FJ34" s="215"/>
      <c r="FK34" s="215"/>
      <c r="FL34" s="215"/>
      <c r="FM34" s="215"/>
      <c r="FN34" s="215"/>
      <c r="FO34" s="215"/>
      <c r="FP34" s="215"/>
      <c r="FQ34" s="215"/>
      <c r="FR34" s="215"/>
      <c r="FS34" s="215"/>
      <c r="FT34" s="215"/>
      <c r="FU34" s="215"/>
      <c r="FV34" s="215"/>
      <c r="FW34" s="215"/>
      <c r="FX34" s="215"/>
      <c r="FY34" s="215"/>
      <c r="FZ34" s="215"/>
      <c r="GA34" s="215"/>
      <c r="GB34" s="215"/>
      <c r="GC34" s="215"/>
      <c r="GD34" s="215"/>
      <c r="GE34" s="215"/>
      <c r="GF34" s="215"/>
      <c r="GG34" s="215"/>
      <c r="GH34" s="215"/>
      <c r="GI34" s="215"/>
      <c r="GJ34" s="215"/>
      <c r="GK34" s="215"/>
      <c r="GL34" s="215"/>
      <c r="GM34" s="215"/>
      <c r="GN34" s="215"/>
      <c r="GO34" s="215"/>
      <c r="GP34" s="215"/>
      <c r="GQ34" s="215"/>
      <c r="GR34" s="215"/>
      <c r="GS34" s="215"/>
      <c r="GT34" s="215"/>
      <c r="GU34" s="215"/>
      <c r="GV34" s="215"/>
      <c r="GW34" s="215"/>
      <c r="GX34" s="215"/>
      <c r="GY34" s="215"/>
      <c r="GZ34" s="215"/>
      <c r="HA34" s="215"/>
      <c r="HB34" s="215"/>
      <c r="HC34" s="215"/>
      <c r="HD34" s="215"/>
      <c r="HE34" s="215"/>
      <c r="HF34" s="215"/>
      <c r="HG34" s="215"/>
      <c r="HH34" s="215"/>
      <c r="HI34" s="215"/>
      <c r="HJ34" s="215"/>
      <c r="HK34" s="215"/>
      <c r="HL34" s="215"/>
      <c r="HM34" s="215"/>
      <c r="HN34" s="215"/>
      <c r="HO34" s="215"/>
      <c r="HP34" s="215"/>
      <c r="HQ34" s="215"/>
      <c r="HR34" s="215"/>
      <c r="HS34" s="215"/>
      <c r="HT34" s="215"/>
      <c r="HU34" s="215"/>
      <c r="HV34" s="215"/>
      <c r="HW34" s="215"/>
      <c r="HX34" s="215"/>
      <c r="HY34" s="215"/>
      <c r="HZ34" s="215"/>
    </row>
    <row r="35" spans="1:234" s="232" customFormat="1" ht="61.5">
      <c r="A35" s="221">
        <v>28</v>
      </c>
      <c r="B35" s="118" t="s">
        <v>326</v>
      </c>
      <c r="C35" s="233">
        <v>803430.8</v>
      </c>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5"/>
      <c r="BR35" s="215"/>
      <c r="BS35" s="215"/>
      <c r="BT35" s="215"/>
      <c r="BU35" s="215"/>
      <c r="BV35" s="215"/>
      <c r="BW35" s="215"/>
      <c r="BX35" s="215"/>
      <c r="BY35" s="215"/>
      <c r="BZ35" s="215"/>
      <c r="CA35" s="215"/>
      <c r="CB35" s="215"/>
      <c r="CC35" s="215"/>
      <c r="CD35" s="215"/>
      <c r="CE35" s="215"/>
      <c r="CF35" s="215"/>
      <c r="CG35" s="215"/>
      <c r="CH35" s="215"/>
      <c r="CI35" s="215"/>
      <c r="CJ35" s="215"/>
      <c r="CK35" s="215"/>
      <c r="CL35" s="215"/>
      <c r="CM35" s="215"/>
      <c r="CN35" s="215"/>
      <c r="CO35" s="215"/>
      <c r="CP35" s="215"/>
      <c r="CQ35" s="215"/>
      <c r="CR35" s="215"/>
      <c r="CS35" s="215"/>
      <c r="CT35" s="215"/>
      <c r="CU35" s="215"/>
      <c r="CV35" s="215"/>
      <c r="CW35" s="215"/>
      <c r="CX35" s="215"/>
      <c r="CY35" s="215"/>
      <c r="CZ35" s="215"/>
      <c r="DA35" s="215"/>
      <c r="DB35" s="215"/>
      <c r="DC35" s="215"/>
      <c r="DD35" s="215"/>
      <c r="DE35" s="215"/>
      <c r="DF35" s="215"/>
      <c r="DG35" s="215"/>
      <c r="DH35" s="215"/>
      <c r="DI35" s="215"/>
      <c r="DJ35" s="215"/>
      <c r="DK35" s="215"/>
      <c r="DL35" s="215"/>
      <c r="DM35" s="215"/>
      <c r="DN35" s="215"/>
      <c r="DO35" s="215"/>
      <c r="DP35" s="215"/>
      <c r="DQ35" s="215"/>
      <c r="DR35" s="215"/>
      <c r="DS35" s="215"/>
      <c r="DT35" s="215"/>
      <c r="DU35" s="215"/>
      <c r="DV35" s="215"/>
      <c r="DW35" s="215"/>
      <c r="DX35" s="215"/>
      <c r="DY35" s="215"/>
      <c r="DZ35" s="215"/>
      <c r="EA35" s="215"/>
      <c r="EB35" s="215"/>
      <c r="EC35" s="215"/>
      <c r="ED35" s="215"/>
      <c r="EE35" s="215"/>
      <c r="EF35" s="215"/>
      <c r="EG35" s="215"/>
      <c r="EH35" s="215"/>
      <c r="EI35" s="215"/>
      <c r="EJ35" s="215"/>
      <c r="EK35" s="215"/>
      <c r="EL35" s="215"/>
      <c r="EM35" s="215"/>
      <c r="EN35" s="215"/>
      <c r="EO35" s="215"/>
      <c r="EP35" s="215"/>
      <c r="EQ35" s="215"/>
      <c r="ER35" s="215"/>
      <c r="ES35" s="215"/>
      <c r="ET35" s="215"/>
      <c r="EU35" s="215"/>
      <c r="EV35" s="215"/>
      <c r="EW35" s="215"/>
      <c r="EX35" s="215"/>
      <c r="EY35" s="215"/>
      <c r="EZ35" s="215"/>
      <c r="FA35" s="215"/>
      <c r="FB35" s="215"/>
      <c r="FC35" s="215"/>
      <c r="FD35" s="215"/>
      <c r="FE35" s="215"/>
      <c r="FF35" s="215"/>
      <c r="FG35" s="215"/>
      <c r="FH35" s="215"/>
      <c r="FI35" s="215"/>
      <c r="FJ35" s="215"/>
      <c r="FK35" s="215"/>
      <c r="FL35" s="215"/>
      <c r="FM35" s="215"/>
      <c r="FN35" s="215"/>
      <c r="FO35" s="215"/>
      <c r="FP35" s="215"/>
      <c r="FQ35" s="215"/>
      <c r="FR35" s="215"/>
      <c r="FS35" s="215"/>
      <c r="FT35" s="215"/>
      <c r="FU35" s="215"/>
      <c r="FV35" s="215"/>
      <c r="FW35" s="215"/>
      <c r="FX35" s="215"/>
      <c r="FY35" s="215"/>
      <c r="FZ35" s="215"/>
      <c r="GA35" s="215"/>
      <c r="GB35" s="215"/>
      <c r="GC35" s="215"/>
      <c r="GD35" s="215"/>
      <c r="GE35" s="215"/>
      <c r="GF35" s="215"/>
      <c r="GG35" s="215"/>
      <c r="GH35" s="215"/>
      <c r="GI35" s="215"/>
      <c r="GJ35" s="215"/>
      <c r="GK35" s="215"/>
      <c r="GL35" s="215"/>
      <c r="GM35" s="215"/>
      <c r="GN35" s="215"/>
      <c r="GO35" s="215"/>
      <c r="GP35" s="215"/>
      <c r="GQ35" s="215"/>
      <c r="GR35" s="215"/>
      <c r="GS35" s="215"/>
      <c r="GT35" s="215"/>
      <c r="GU35" s="215"/>
      <c r="GV35" s="215"/>
      <c r="GW35" s="215"/>
      <c r="GX35" s="215"/>
      <c r="GY35" s="215"/>
      <c r="GZ35" s="215"/>
      <c r="HA35" s="215"/>
      <c r="HB35" s="215"/>
      <c r="HC35" s="215"/>
      <c r="HD35" s="215"/>
      <c r="HE35" s="215"/>
      <c r="HF35" s="215"/>
      <c r="HG35" s="215"/>
      <c r="HH35" s="215"/>
      <c r="HI35" s="215"/>
      <c r="HJ35" s="215"/>
      <c r="HK35" s="215"/>
      <c r="HL35" s="215"/>
      <c r="HM35" s="215"/>
      <c r="HN35" s="215"/>
      <c r="HO35" s="215"/>
      <c r="HP35" s="215"/>
      <c r="HQ35" s="215"/>
      <c r="HR35" s="215"/>
      <c r="HS35" s="215"/>
      <c r="HT35" s="215"/>
      <c r="HU35" s="215"/>
      <c r="HV35" s="215"/>
      <c r="HW35" s="215"/>
      <c r="HX35" s="215"/>
      <c r="HY35" s="215"/>
      <c r="HZ35" s="215"/>
    </row>
    <row r="36" spans="1:234" s="232" customFormat="1" ht="30.75">
      <c r="A36" s="221">
        <v>29</v>
      </c>
      <c r="B36" s="200" t="s">
        <v>108</v>
      </c>
      <c r="C36" s="231">
        <f>C39+C37+C38</f>
        <v>0</v>
      </c>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215"/>
      <c r="BU36" s="215"/>
      <c r="BV36" s="215"/>
      <c r="BW36" s="215"/>
      <c r="BX36" s="215"/>
      <c r="BY36" s="215"/>
      <c r="BZ36" s="215"/>
      <c r="CA36" s="215"/>
      <c r="CB36" s="215"/>
      <c r="CC36" s="215"/>
      <c r="CD36" s="215"/>
      <c r="CE36" s="215"/>
      <c r="CF36" s="215"/>
      <c r="CG36" s="215"/>
      <c r="CH36" s="215"/>
      <c r="CI36" s="215"/>
      <c r="CJ36" s="215"/>
      <c r="CK36" s="215"/>
      <c r="CL36" s="215"/>
      <c r="CM36" s="215"/>
      <c r="CN36" s="215"/>
      <c r="CO36" s="215"/>
      <c r="CP36" s="215"/>
      <c r="CQ36" s="215"/>
      <c r="CR36" s="215"/>
      <c r="CS36" s="215"/>
      <c r="CT36" s="215"/>
      <c r="CU36" s="215"/>
      <c r="CV36" s="215"/>
      <c r="CW36" s="215"/>
      <c r="CX36" s="215"/>
      <c r="CY36" s="215"/>
      <c r="CZ36" s="215"/>
      <c r="DA36" s="215"/>
      <c r="DB36" s="215"/>
      <c r="DC36" s="215"/>
      <c r="DD36" s="215"/>
      <c r="DE36" s="215"/>
      <c r="DF36" s="215"/>
      <c r="DG36" s="215"/>
      <c r="DH36" s="215"/>
      <c r="DI36" s="215"/>
      <c r="DJ36" s="215"/>
      <c r="DK36" s="215"/>
      <c r="DL36" s="215"/>
      <c r="DM36" s="215"/>
      <c r="DN36" s="215"/>
      <c r="DO36" s="215"/>
      <c r="DP36" s="215"/>
      <c r="DQ36" s="215"/>
      <c r="DR36" s="215"/>
      <c r="DS36" s="215"/>
      <c r="DT36" s="215"/>
      <c r="DU36" s="215"/>
      <c r="DV36" s="215"/>
      <c r="DW36" s="215"/>
      <c r="DX36" s="215"/>
      <c r="DY36" s="215"/>
      <c r="DZ36" s="215"/>
      <c r="EA36" s="215"/>
      <c r="EB36" s="215"/>
      <c r="EC36" s="215"/>
      <c r="ED36" s="215"/>
      <c r="EE36" s="215"/>
      <c r="EF36" s="215"/>
      <c r="EG36" s="215"/>
      <c r="EH36" s="215"/>
      <c r="EI36" s="215"/>
      <c r="EJ36" s="215"/>
      <c r="EK36" s="215"/>
      <c r="EL36" s="215"/>
      <c r="EM36" s="215"/>
      <c r="EN36" s="215"/>
      <c r="EO36" s="215"/>
      <c r="EP36" s="215"/>
      <c r="EQ36" s="215"/>
      <c r="ER36" s="215"/>
      <c r="ES36" s="215"/>
      <c r="ET36" s="215"/>
      <c r="EU36" s="215"/>
      <c r="EV36" s="215"/>
      <c r="EW36" s="215"/>
      <c r="EX36" s="215"/>
      <c r="EY36" s="215"/>
      <c r="EZ36" s="215"/>
      <c r="FA36" s="215"/>
      <c r="FB36" s="215"/>
      <c r="FC36" s="215"/>
      <c r="FD36" s="215"/>
      <c r="FE36" s="215"/>
      <c r="FF36" s="215"/>
      <c r="FG36" s="215"/>
      <c r="FH36" s="215"/>
      <c r="FI36" s="215"/>
      <c r="FJ36" s="215"/>
      <c r="FK36" s="215"/>
      <c r="FL36" s="215"/>
      <c r="FM36" s="215"/>
      <c r="FN36" s="215"/>
      <c r="FO36" s="215"/>
      <c r="FP36" s="215"/>
      <c r="FQ36" s="215"/>
      <c r="FR36" s="215"/>
      <c r="FS36" s="215"/>
      <c r="FT36" s="215"/>
      <c r="FU36" s="215"/>
      <c r="FV36" s="215"/>
      <c r="FW36" s="215"/>
      <c r="FX36" s="215"/>
      <c r="FY36" s="215"/>
      <c r="FZ36" s="215"/>
      <c r="GA36" s="215"/>
      <c r="GB36" s="215"/>
      <c r="GC36" s="215"/>
      <c r="GD36" s="215"/>
      <c r="GE36" s="215"/>
      <c r="GF36" s="215"/>
      <c r="GG36" s="215"/>
      <c r="GH36" s="215"/>
      <c r="GI36" s="215"/>
      <c r="GJ36" s="215"/>
      <c r="GK36" s="215"/>
      <c r="GL36" s="215"/>
      <c r="GM36" s="215"/>
      <c r="GN36" s="215"/>
      <c r="GO36" s="215"/>
      <c r="GP36" s="215"/>
      <c r="GQ36" s="215"/>
      <c r="GR36" s="215"/>
      <c r="GS36" s="215"/>
      <c r="GT36" s="215"/>
      <c r="GU36" s="215"/>
      <c r="GV36" s="215"/>
      <c r="GW36" s="215"/>
      <c r="GX36" s="215"/>
      <c r="GY36" s="215"/>
      <c r="GZ36" s="215"/>
      <c r="HA36" s="215"/>
      <c r="HB36" s="215"/>
      <c r="HC36" s="215"/>
      <c r="HD36" s="215"/>
      <c r="HE36" s="215"/>
      <c r="HF36" s="215"/>
      <c r="HG36" s="215"/>
      <c r="HH36" s="215"/>
      <c r="HI36" s="215"/>
      <c r="HJ36" s="215"/>
      <c r="HK36" s="215"/>
      <c r="HL36" s="215"/>
      <c r="HM36" s="215"/>
      <c r="HN36" s="215"/>
      <c r="HO36" s="215"/>
      <c r="HP36" s="215"/>
      <c r="HQ36" s="215"/>
      <c r="HR36" s="215"/>
      <c r="HS36" s="215"/>
      <c r="HT36" s="215"/>
      <c r="HU36" s="215"/>
      <c r="HV36" s="215"/>
      <c r="HW36" s="215"/>
      <c r="HX36" s="215"/>
      <c r="HY36" s="215"/>
      <c r="HZ36" s="215"/>
    </row>
    <row r="37" spans="1:234" s="232" customFormat="1" ht="30.75">
      <c r="A37" s="221">
        <v>30</v>
      </c>
      <c r="B37" s="89" t="s">
        <v>346</v>
      </c>
      <c r="C37" s="233">
        <f>-80000-100000</f>
        <v>-180000</v>
      </c>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5"/>
      <c r="BQ37" s="215"/>
      <c r="BR37" s="215"/>
      <c r="BS37" s="215"/>
      <c r="BT37" s="215"/>
      <c r="BU37" s="215"/>
      <c r="BV37" s="215"/>
      <c r="BW37" s="215"/>
      <c r="BX37" s="215"/>
      <c r="BY37" s="215"/>
      <c r="BZ37" s="215"/>
      <c r="CA37" s="215"/>
      <c r="CB37" s="215"/>
      <c r="CC37" s="215"/>
      <c r="CD37" s="215"/>
      <c r="CE37" s="215"/>
      <c r="CF37" s="215"/>
      <c r="CG37" s="215"/>
      <c r="CH37" s="215"/>
      <c r="CI37" s="215"/>
      <c r="CJ37" s="215"/>
      <c r="CK37" s="215"/>
      <c r="CL37" s="215"/>
      <c r="CM37" s="215"/>
      <c r="CN37" s="215"/>
      <c r="CO37" s="215"/>
      <c r="CP37" s="215"/>
      <c r="CQ37" s="215"/>
      <c r="CR37" s="215"/>
      <c r="CS37" s="215"/>
      <c r="CT37" s="215"/>
      <c r="CU37" s="215"/>
      <c r="CV37" s="215"/>
      <c r="CW37" s="215"/>
      <c r="CX37" s="215"/>
      <c r="CY37" s="215"/>
      <c r="CZ37" s="215"/>
      <c r="DA37" s="215"/>
      <c r="DB37" s="215"/>
      <c r="DC37" s="215"/>
      <c r="DD37" s="215"/>
      <c r="DE37" s="215"/>
      <c r="DF37" s="215"/>
      <c r="DG37" s="215"/>
      <c r="DH37" s="215"/>
      <c r="DI37" s="215"/>
      <c r="DJ37" s="215"/>
      <c r="DK37" s="215"/>
      <c r="DL37" s="215"/>
      <c r="DM37" s="215"/>
      <c r="DN37" s="215"/>
      <c r="DO37" s="215"/>
      <c r="DP37" s="215"/>
      <c r="DQ37" s="215"/>
      <c r="DR37" s="215"/>
      <c r="DS37" s="215"/>
      <c r="DT37" s="215"/>
      <c r="DU37" s="215"/>
      <c r="DV37" s="215"/>
      <c r="DW37" s="215"/>
      <c r="DX37" s="215"/>
      <c r="DY37" s="215"/>
      <c r="DZ37" s="215"/>
      <c r="EA37" s="215"/>
      <c r="EB37" s="215"/>
      <c r="EC37" s="215"/>
      <c r="ED37" s="215"/>
      <c r="EE37" s="215"/>
      <c r="EF37" s="215"/>
      <c r="EG37" s="215"/>
      <c r="EH37" s="215"/>
      <c r="EI37" s="215"/>
      <c r="EJ37" s="215"/>
      <c r="EK37" s="215"/>
      <c r="EL37" s="215"/>
      <c r="EM37" s="215"/>
      <c r="EN37" s="215"/>
      <c r="EO37" s="215"/>
      <c r="EP37" s="215"/>
      <c r="EQ37" s="215"/>
      <c r="ER37" s="215"/>
      <c r="ES37" s="215"/>
      <c r="ET37" s="215"/>
      <c r="EU37" s="215"/>
      <c r="EV37" s="215"/>
      <c r="EW37" s="215"/>
      <c r="EX37" s="215"/>
      <c r="EY37" s="215"/>
      <c r="EZ37" s="215"/>
      <c r="FA37" s="215"/>
      <c r="FB37" s="215"/>
      <c r="FC37" s="215"/>
      <c r="FD37" s="215"/>
      <c r="FE37" s="215"/>
      <c r="FF37" s="215"/>
      <c r="FG37" s="215"/>
      <c r="FH37" s="215"/>
      <c r="FI37" s="215"/>
      <c r="FJ37" s="215"/>
      <c r="FK37" s="215"/>
      <c r="FL37" s="215"/>
      <c r="FM37" s="215"/>
      <c r="FN37" s="215"/>
      <c r="FO37" s="215"/>
      <c r="FP37" s="215"/>
      <c r="FQ37" s="215"/>
      <c r="FR37" s="215"/>
      <c r="FS37" s="215"/>
      <c r="FT37" s="215"/>
      <c r="FU37" s="215"/>
      <c r="FV37" s="215"/>
      <c r="FW37" s="215"/>
      <c r="FX37" s="215"/>
      <c r="FY37" s="215"/>
      <c r="FZ37" s="215"/>
      <c r="GA37" s="215"/>
      <c r="GB37" s="215"/>
      <c r="GC37" s="215"/>
      <c r="GD37" s="215"/>
      <c r="GE37" s="215"/>
      <c r="GF37" s="215"/>
      <c r="GG37" s="215"/>
      <c r="GH37" s="215"/>
      <c r="GI37" s="215"/>
      <c r="GJ37" s="215"/>
      <c r="GK37" s="215"/>
      <c r="GL37" s="215"/>
      <c r="GM37" s="215"/>
      <c r="GN37" s="215"/>
      <c r="GO37" s="215"/>
      <c r="GP37" s="215"/>
      <c r="GQ37" s="215"/>
      <c r="GR37" s="215"/>
      <c r="GS37" s="215"/>
      <c r="GT37" s="215"/>
      <c r="GU37" s="215"/>
      <c r="GV37" s="215"/>
      <c r="GW37" s="215"/>
      <c r="GX37" s="215"/>
      <c r="GY37" s="215"/>
      <c r="GZ37" s="215"/>
      <c r="HA37" s="215"/>
      <c r="HB37" s="215"/>
      <c r="HC37" s="215"/>
      <c r="HD37" s="215"/>
      <c r="HE37" s="215"/>
      <c r="HF37" s="215"/>
      <c r="HG37" s="215"/>
      <c r="HH37" s="215"/>
      <c r="HI37" s="215"/>
      <c r="HJ37" s="215"/>
      <c r="HK37" s="215"/>
      <c r="HL37" s="215"/>
      <c r="HM37" s="215"/>
      <c r="HN37" s="215"/>
      <c r="HO37" s="215"/>
      <c r="HP37" s="215"/>
      <c r="HQ37" s="215"/>
      <c r="HR37" s="215"/>
      <c r="HS37" s="215"/>
      <c r="HT37" s="215"/>
      <c r="HU37" s="215"/>
      <c r="HV37" s="215"/>
      <c r="HW37" s="215"/>
      <c r="HX37" s="215"/>
      <c r="HY37" s="215"/>
      <c r="HZ37" s="215"/>
    </row>
    <row r="38" spans="1:234" s="232" customFormat="1" ht="30.75">
      <c r="A38" s="221">
        <v>31</v>
      </c>
      <c r="B38" s="89" t="s">
        <v>354</v>
      </c>
      <c r="C38" s="233">
        <v>100000</v>
      </c>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c r="BQ38" s="215"/>
      <c r="BR38" s="215"/>
      <c r="BS38" s="215"/>
      <c r="BT38" s="215"/>
      <c r="BU38" s="215"/>
      <c r="BV38" s="215"/>
      <c r="BW38" s="215"/>
      <c r="BX38" s="215"/>
      <c r="BY38" s="215"/>
      <c r="BZ38" s="215"/>
      <c r="CA38" s="215"/>
      <c r="CB38" s="215"/>
      <c r="CC38" s="215"/>
      <c r="CD38" s="215"/>
      <c r="CE38" s="215"/>
      <c r="CF38" s="215"/>
      <c r="CG38" s="215"/>
      <c r="CH38" s="215"/>
      <c r="CI38" s="215"/>
      <c r="CJ38" s="215"/>
      <c r="CK38" s="215"/>
      <c r="CL38" s="215"/>
      <c r="CM38" s="215"/>
      <c r="CN38" s="215"/>
      <c r="CO38" s="215"/>
      <c r="CP38" s="215"/>
      <c r="CQ38" s="215"/>
      <c r="CR38" s="215"/>
      <c r="CS38" s="215"/>
      <c r="CT38" s="215"/>
      <c r="CU38" s="215"/>
      <c r="CV38" s="215"/>
      <c r="CW38" s="215"/>
      <c r="CX38" s="215"/>
      <c r="CY38" s="215"/>
      <c r="CZ38" s="215"/>
      <c r="DA38" s="215"/>
      <c r="DB38" s="215"/>
      <c r="DC38" s="215"/>
      <c r="DD38" s="215"/>
      <c r="DE38" s="215"/>
      <c r="DF38" s="215"/>
      <c r="DG38" s="215"/>
      <c r="DH38" s="215"/>
      <c r="DI38" s="215"/>
      <c r="DJ38" s="215"/>
      <c r="DK38" s="215"/>
      <c r="DL38" s="215"/>
      <c r="DM38" s="215"/>
      <c r="DN38" s="215"/>
      <c r="DO38" s="215"/>
      <c r="DP38" s="215"/>
      <c r="DQ38" s="215"/>
      <c r="DR38" s="215"/>
      <c r="DS38" s="215"/>
      <c r="DT38" s="215"/>
      <c r="DU38" s="215"/>
      <c r="DV38" s="215"/>
      <c r="DW38" s="215"/>
      <c r="DX38" s="215"/>
      <c r="DY38" s="215"/>
      <c r="DZ38" s="215"/>
      <c r="EA38" s="215"/>
      <c r="EB38" s="215"/>
      <c r="EC38" s="215"/>
      <c r="ED38" s="215"/>
      <c r="EE38" s="215"/>
      <c r="EF38" s="215"/>
      <c r="EG38" s="215"/>
      <c r="EH38" s="215"/>
      <c r="EI38" s="215"/>
      <c r="EJ38" s="215"/>
      <c r="EK38" s="215"/>
      <c r="EL38" s="215"/>
      <c r="EM38" s="215"/>
      <c r="EN38" s="215"/>
      <c r="EO38" s="215"/>
      <c r="EP38" s="215"/>
      <c r="EQ38" s="215"/>
      <c r="ER38" s="215"/>
      <c r="ES38" s="215"/>
      <c r="ET38" s="215"/>
      <c r="EU38" s="215"/>
      <c r="EV38" s="215"/>
      <c r="EW38" s="215"/>
      <c r="EX38" s="215"/>
      <c r="EY38" s="215"/>
      <c r="EZ38" s="215"/>
      <c r="FA38" s="215"/>
      <c r="FB38" s="215"/>
      <c r="FC38" s="215"/>
      <c r="FD38" s="215"/>
      <c r="FE38" s="215"/>
      <c r="FF38" s="215"/>
      <c r="FG38" s="215"/>
      <c r="FH38" s="215"/>
      <c r="FI38" s="215"/>
      <c r="FJ38" s="215"/>
      <c r="FK38" s="215"/>
      <c r="FL38" s="215"/>
      <c r="FM38" s="215"/>
      <c r="FN38" s="215"/>
      <c r="FO38" s="215"/>
      <c r="FP38" s="215"/>
      <c r="FQ38" s="215"/>
      <c r="FR38" s="215"/>
      <c r="FS38" s="215"/>
      <c r="FT38" s="215"/>
      <c r="FU38" s="215"/>
      <c r="FV38" s="215"/>
      <c r="FW38" s="215"/>
      <c r="FX38" s="215"/>
      <c r="FY38" s="215"/>
      <c r="FZ38" s="215"/>
      <c r="GA38" s="215"/>
      <c r="GB38" s="215"/>
      <c r="GC38" s="215"/>
      <c r="GD38" s="215"/>
      <c r="GE38" s="215"/>
      <c r="GF38" s="215"/>
      <c r="GG38" s="215"/>
      <c r="GH38" s="215"/>
      <c r="GI38" s="215"/>
      <c r="GJ38" s="215"/>
      <c r="GK38" s="215"/>
      <c r="GL38" s="215"/>
      <c r="GM38" s="215"/>
      <c r="GN38" s="215"/>
      <c r="GO38" s="215"/>
      <c r="GP38" s="215"/>
      <c r="GQ38" s="215"/>
      <c r="GR38" s="215"/>
      <c r="GS38" s="215"/>
      <c r="GT38" s="215"/>
      <c r="GU38" s="215"/>
      <c r="GV38" s="215"/>
      <c r="GW38" s="215"/>
      <c r="GX38" s="215"/>
      <c r="GY38" s="215"/>
      <c r="GZ38" s="215"/>
      <c r="HA38" s="215"/>
      <c r="HB38" s="215"/>
      <c r="HC38" s="215"/>
      <c r="HD38" s="215"/>
      <c r="HE38" s="215"/>
      <c r="HF38" s="215"/>
      <c r="HG38" s="215"/>
      <c r="HH38" s="215"/>
      <c r="HI38" s="215"/>
      <c r="HJ38" s="215"/>
      <c r="HK38" s="215"/>
      <c r="HL38" s="215"/>
      <c r="HM38" s="215"/>
      <c r="HN38" s="215"/>
      <c r="HO38" s="215"/>
      <c r="HP38" s="215"/>
      <c r="HQ38" s="215"/>
      <c r="HR38" s="215"/>
      <c r="HS38" s="215"/>
      <c r="HT38" s="215"/>
      <c r="HU38" s="215"/>
      <c r="HV38" s="215"/>
      <c r="HW38" s="215"/>
      <c r="HX38" s="215"/>
      <c r="HY38" s="215"/>
      <c r="HZ38" s="215"/>
    </row>
    <row r="39" spans="1:234" s="232" customFormat="1" ht="61.5">
      <c r="A39" s="221">
        <v>32</v>
      </c>
      <c r="B39" s="118" t="s">
        <v>355</v>
      </c>
      <c r="C39" s="233">
        <v>80000</v>
      </c>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5"/>
      <c r="BQ39" s="215"/>
      <c r="BR39" s="215"/>
      <c r="BS39" s="215"/>
      <c r="BT39" s="215"/>
      <c r="BU39" s="215"/>
      <c r="BV39" s="215"/>
      <c r="BW39" s="215"/>
      <c r="BX39" s="215"/>
      <c r="BY39" s="215"/>
      <c r="BZ39" s="215"/>
      <c r="CA39" s="215"/>
      <c r="CB39" s="215"/>
      <c r="CC39" s="215"/>
      <c r="CD39" s="215"/>
      <c r="CE39" s="215"/>
      <c r="CF39" s="215"/>
      <c r="CG39" s="215"/>
      <c r="CH39" s="215"/>
      <c r="CI39" s="215"/>
      <c r="CJ39" s="215"/>
      <c r="CK39" s="215"/>
      <c r="CL39" s="215"/>
      <c r="CM39" s="215"/>
      <c r="CN39" s="215"/>
      <c r="CO39" s="215"/>
      <c r="CP39" s="215"/>
      <c r="CQ39" s="215"/>
      <c r="CR39" s="215"/>
      <c r="CS39" s="215"/>
      <c r="CT39" s="215"/>
      <c r="CU39" s="215"/>
      <c r="CV39" s="215"/>
      <c r="CW39" s="215"/>
      <c r="CX39" s="215"/>
      <c r="CY39" s="215"/>
      <c r="CZ39" s="215"/>
      <c r="DA39" s="215"/>
      <c r="DB39" s="215"/>
      <c r="DC39" s="215"/>
      <c r="DD39" s="215"/>
      <c r="DE39" s="215"/>
      <c r="DF39" s="215"/>
      <c r="DG39" s="215"/>
      <c r="DH39" s="215"/>
      <c r="DI39" s="215"/>
      <c r="DJ39" s="215"/>
      <c r="DK39" s="215"/>
      <c r="DL39" s="215"/>
      <c r="DM39" s="215"/>
      <c r="DN39" s="215"/>
      <c r="DO39" s="215"/>
      <c r="DP39" s="215"/>
      <c r="DQ39" s="215"/>
      <c r="DR39" s="215"/>
      <c r="DS39" s="215"/>
      <c r="DT39" s="215"/>
      <c r="DU39" s="215"/>
      <c r="DV39" s="215"/>
      <c r="DW39" s="215"/>
      <c r="DX39" s="215"/>
      <c r="DY39" s="215"/>
      <c r="DZ39" s="215"/>
      <c r="EA39" s="215"/>
      <c r="EB39" s="215"/>
      <c r="EC39" s="215"/>
      <c r="ED39" s="215"/>
      <c r="EE39" s="215"/>
      <c r="EF39" s="215"/>
      <c r="EG39" s="215"/>
      <c r="EH39" s="215"/>
      <c r="EI39" s="215"/>
      <c r="EJ39" s="215"/>
      <c r="EK39" s="215"/>
      <c r="EL39" s="215"/>
      <c r="EM39" s="215"/>
      <c r="EN39" s="215"/>
      <c r="EO39" s="215"/>
      <c r="EP39" s="215"/>
      <c r="EQ39" s="215"/>
      <c r="ER39" s="215"/>
      <c r="ES39" s="215"/>
      <c r="ET39" s="215"/>
      <c r="EU39" s="215"/>
      <c r="EV39" s="215"/>
      <c r="EW39" s="215"/>
      <c r="EX39" s="215"/>
      <c r="EY39" s="215"/>
      <c r="EZ39" s="215"/>
      <c r="FA39" s="215"/>
      <c r="FB39" s="215"/>
      <c r="FC39" s="215"/>
      <c r="FD39" s="215"/>
      <c r="FE39" s="215"/>
      <c r="FF39" s="215"/>
      <c r="FG39" s="215"/>
      <c r="FH39" s="215"/>
      <c r="FI39" s="215"/>
      <c r="FJ39" s="215"/>
      <c r="FK39" s="215"/>
      <c r="FL39" s="215"/>
      <c r="FM39" s="215"/>
      <c r="FN39" s="215"/>
      <c r="FO39" s="215"/>
      <c r="FP39" s="215"/>
      <c r="FQ39" s="215"/>
      <c r="FR39" s="215"/>
      <c r="FS39" s="215"/>
      <c r="FT39" s="215"/>
      <c r="FU39" s="215"/>
      <c r="FV39" s="215"/>
      <c r="FW39" s="215"/>
      <c r="FX39" s="215"/>
      <c r="FY39" s="215"/>
      <c r="FZ39" s="215"/>
      <c r="GA39" s="215"/>
      <c r="GB39" s="215"/>
      <c r="GC39" s="215"/>
      <c r="GD39" s="215"/>
      <c r="GE39" s="215"/>
      <c r="GF39" s="215"/>
      <c r="GG39" s="215"/>
      <c r="GH39" s="215"/>
      <c r="GI39" s="215"/>
      <c r="GJ39" s="215"/>
      <c r="GK39" s="215"/>
      <c r="GL39" s="215"/>
      <c r="GM39" s="215"/>
      <c r="GN39" s="215"/>
      <c r="GO39" s="215"/>
      <c r="GP39" s="215"/>
      <c r="GQ39" s="215"/>
      <c r="GR39" s="215"/>
      <c r="GS39" s="215"/>
      <c r="GT39" s="215"/>
      <c r="GU39" s="215"/>
      <c r="GV39" s="215"/>
      <c r="GW39" s="215"/>
      <c r="GX39" s="215"/>
      <c r="GY39" s="215"/>
      <c r="GZ39" s="215"/>
      <c r="HA39" s="215"/>
      <c r="HB39" s="215"/>
      <c r="HC39" s="215"/>
      <c r="HD39" s="215"/>
      <c r="HE39" s="215"/>
      <c r="HF39" s="215"/>
      <c r="HG39" s="215"/>
      <c r="HH39" s="215"/>
      <c r="HI39" s="215"/>
      <c r="HJ39" s="215"/>
      <c r="HK39" s="215"/>
      <c r="HL39" s="215"/>
      <c r="HM39" s="215"/>
      <c r="HN39" s="215"/>
      <c r="HO39" s="215"/>
      <c r="HP39" s="215"/>
      <c r="HQ39" s="215"/>
      <c r="HR39" s="215"/>
      <c r="HS39" s="215"/>
      <c r="HT39" s="215"/>
      <c r="HU39" s="215"/>
      <c r="HV39" s="215"/>
      <c r="HW39" s="215"/>
      <c r="HX39" s="215"/>
      <c r="HY39" s="215"/>
      <c r="HZ39" s="215"/>
    </row>
    <row r="40" spans="1:234" s="232" customFormat="1" ht="30.75">
      <c r="A40" s="221">
        <v>33</v>
      </c>
      <c r="B40" s="110" t="s">
        <v>181</v>
      </c>
      <c r="C40" s="109">
        <f>C41+C46</f>
        <v>827000</v>
      </c>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c r="BT40" s="215"/>
      <c r="BU40" s="215"/>
      <c r="BV40" s="215"/>
      <c r="BW40" s="215"/>
      <c r="BX40" s="215"/>
      <c r="BY40" s="215"/>
      <c r="BZ40" s="215"/>
      <c r="CA40" s="215"/>
      <c r="CB40" s="215"/>
      <c r="CC40" s="215"/>
      <c r="CD40" s="215"/>
      <c r="CE40" s="215"/>
      <c r="CF40" s="215"/>
      <c r="CG40" s="215"/>
      <c r="CH40" s="215"/>
      <c r="CI40" s="215"/>
      <c r="CJ40" s="215"/>
      <c r="CK40" s="215"/>
      <c r="CL40" s="215"/>
      <c r="CM40" s="215"/>
      <c r="CN40" s="215"/>
      <c r="CO40" s="215"/>
      <c r="CP40" s="215"/>
      <c r="CQ40" s="215"/>
      <c r="CR40" s="215"/>
      <c r="CS40" s="215"/>
      <c r="CT40" s="215"/>
      <c r="CU40" s="215"/>
      <c r="CV40" s="215"/>
      <c r="CW40" s="215"/>
      <c r="CX40" s="215"/>
      <c r="CY40" s="215"/>
      <c r="CZ40" s="215"/>
      <c r="DA40" s="215"/>
      <c r="DB40" s="215"/>
      <c r="DC40" s="215"/>
      <c r="DD40" s="215"/>
      <c r="DE40" s="215"/>
      <c r="DF40" s="215"/>
      <c r="DG40" s="215"/>
      <c r="DH40" s="215"/>
      <c r="DI40" s="215"/>
      <c r="DJ40" s="215"/>
      <c r="DK40" s="215"/>
      <c r="DL40" s="215"/>
      <c r="DM40" s="215"/>
      <c r="DN40" s="215"/>
      <c r="DO40" s="215"/>
      <c r="DP40" s="215"/>
      <c r="DQ40" s="215"/>
      <c r="DR40" s="215"/>
      <c r="DS40" s="215"/>
      <c r="DT40" s="215"/>
      <c r="DU40" s="215"/>
      <c r="DV40" s="215"/>
      <c r="DW40" s="215"/>
      <c r="DX40" s="215"/>
      <c r="DY40" s="215"/>
      <c r="DZ40" s="215"/>
      <c r="EA40" s="215"/>
      <c r="EB40" s="215"/>
      <c r="EC40" s="215"/>
      <c r="ED40" s="215"/>
      <c r="EE40" s="215"/>
      <c r="EF40" s="215"/>
      <c r="EG40" s="215"/>
      <c r="EH40" s="215"/>
      <c r="EI40" s="215"/>
      <c r="EJ40" s="215"/>
      <c r="EK40" s="215"/>
      <c r="EL40" s="215"/>
      <c r="EM40" s="215"/>
      <c r="EN40" s="215"/>
      <c r="EO40" s="215"/>
      <c r="EP40" s="215"/>
      <c r="EQ40" s="215"/>
      <c r="ER40" s="215"/>
      <c r="ES40" s="215"/>
      <c r="ET40" s="215"/>
      <c r="EU40" s="215"/>
      <c r="EV40" s="215"/>
      <c r="EW40" s="215"/>
      <c r="EX40" s="215"/>
      <c r="EY40" s="215"/>
      <c r="EZ40" s="215"/>
      <c r="FA40" s="215"/>
      <c r="FB40" s="215"/>
      <c r="FC40" s="215"/>
      <c r="FD40" s="215"/>
      <c r="FE40" s="215"/>
      <c r="FF40" s="215"/>
      <c r="FG40" s="215"/>
      <c r="FH40" s="215"/>
      <c r="FI40" s="215"/>
      <c r="FJ40" s="215"/>
      <c r="FK40" s="215"/>
      <c r="FL40" s="215"/>
      <c r="FM40" s="215"/>
      <c r="FN40" s="215"/>
      <c r="FO40" s="215"/>
      <c r="FP40" s="215"/>
      <c r="FQ40" s="215"/>
      <c r="FR40" s="215"/>
      <c r="FS40" s="215"/>
      <c r="FT40" s="215"/>
      <c r="FU40" s="215"/>
      <c r="FV40" s="215"/>
      <c r="FW40" s="215"/>
      <c r="FX40" s="215"/>
      <c r="FY40" s="215"/>
      <c r="FZ40" s="215"/>
      <c r="GA40" s="215"/>
      <c r="GB40" s="215"/>
      <c r="GC40" s="215"/>
      <c r="GD40" s="215"/>
      <c r="GE40" s="215"/>
      <c r="GF40" s="215"/>
      <c r="GG40" s="215"/>
      <c r="GH40" s="215"/>
      <c r="GI40" s="215"/>
      <c r="GJ40" s="215"/>
      <c r="GK40" s="215"/>
      <c r="GL40" s="215"/>
      <c r="GM40" s="215"/>
      <c r="GN40" s="215"/>
      <c r="GO40" s="215"/>
      <c r="GP40" s="215"/>
      <c r="GQ40" s="215"/>
      <c r="GR40" s="215"/>
      <c r="GS40" s="215"/>
      <c r="GT40" s="215"/>
      <c r="GU40" s="215"/>
      <c r="GV40" s="215"/>
      <c r="GW40" s="215"/>
      <c r="GX40" s="215"/>
      <c r="GY40" s="215"/>
      <c r="GZ40" s="215"/>
      <c r="HA40" s="215"/>
      <c r="HB40" s="215"/>
      <c r="HC40" s="215"/>
      <c r="HD40" s="215"/>
      <c r="HE40" s="215"/>
      <c r="HF40" s="215"/>
      <c r="HG40" s="215"/>
      <c r="HH40" s="215"/>
      <c r="HI40" s="215"/>
      <c r="HJ40" s="215"/>
      <c r="HK40" s="215"/>
      <c r="HL40" s="215"/>
      <c r="HM40" s="215"/>
      <c r="HN40" s="215"/>
      <c r="HO40" s="215"/>
      <c r="HP40" s="215"/>
      <c r="HQ40" s="215"/>
      <c r="HR40" s="215"/>
      <c r="HS40" s="215"/>
      <c r="HT40" s="215"/>
      <c r="HU40" s="215"/>
      <c r="HV40" s="215"/>
      <c r="HW40" s="215"/>
      <c r="HX40" s="215"/>
      <c r="HY40" s="215"/>
      <c r="HZ40" s="215"/>
    </row>
    <row r="41" spans="1:234" s="232" customFormat="1" ht="30.75">
      <c r="A41" s="221">
        <v>34</v>
      </c>
      <c r="B41" s="200" t="s">
        <v>108</v>
      </c>
      <c r="C41" s="231">
        <f>SUM(C42:C45)</f>
        <v>477000</v>
      </c>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5"/>
      <c r="BR41" s="215"/>
      <c r="BS41" s="215"/>
      <c r="BT41" s="215"/>
      <c r="BU41" s="215"/>
      <c r="BV41" s="215"/>
      <c r="BW41" s="215"/>
      <c r="BX41" s="215"/>
      <c r="BY41" s="215"/>
      <c r="BZ41" s="215"/>
      <c r="CA41" s="215"/>
      <c r="CB41" s="215"/>
      <c r="CC41" s="215"/>
      <c r="CD41" s="215"/>
      <c r="CE41" s="215"/>
      <c r="CF41" s="215"/>
      <c r="CG41" s="215"/>
      <c r="CH41" s="215"/>
      <c r="CI41" s="215"/>
      <c r="CJ41" s="215"/>
      <c r="CK41" s="215"/>
      <c r="CL41" s="215"/>
      <c r="CM41" s="215"/>
      <c r="CN41" s="215"/>
      <c r="CO41" s="215"/>
      <c r="CP41" s="215"/>
      <c r="CQ41" s="215"/>
      <c r="CR41" s="215"/>
      <c r="CS41" s="215"/>
      <c r="CT41" s="215"/>
      <c r="CU41" s="215"/>
      <c r="CV41" s="215"/>
      <c r="CW41" s="215"/>
      <c r="CX41" s="215"/>
      <c r="CY41" s="215"/>
      <c r="CZ41" s="215"/>
      <c r="DA41" s="215"/>
      <c r="DB41" s="215"/>
      <c r="DC41" s="215"/>
      <c r="DD41" s="215"/>
      <c r="DE41" s="215"/>
      <c r="DF41" s="215"/>
      <c r="DG41" s="215"/>
      <c r="DH41" s="215"/>
      <c r="DI41" s="215"/>
      <c r="DJ41" s="215"/>
      <c r="DK41" s="215"/>
      <c r="DL41" s="215"/>
      <c r="DM41" s="215"/>
      <c r="DN41" s="215"/>
      <c r="DO41" s="215"/>
      <c r="DP41" s="215"/>
      <c r="DQ41" s="215"/>
      <c r="DR41" s="215"/>
      <c r="DS41" s="215"/>
      <c r="DT41" s="215"/>
      <c r="DU41" s="215"/>
      <c r="DV41" s="215"/>
      <c r="DW41" s="215"/>
      <c r="DX41" s="215"/>
      <c r="DY41" s="215"/>
      <c r="DZ41" s="215"/>
      <c r="EA41" s="215"/>
      <c r="EB41" s="215"/>
      <c r="EC41" s="215"/>
      <c r="ED41" s="215"/>
      <c r="EE41" s="215"/>
      <c r="EF41" s="215"/>
      <c r="EG41" s="215"/>
      <c r="EH41" s="215"/>
      <c r="EI41" s="215"/>
      <c r="EJ41" s="215"/>
      <c r="EK41" s="215"/>
      <c r="EL41" s="215"/>
      <c r="EM41" s="215"/>
      <c r="EN41" s="215"/>
      <c r="EO41" s="215"/>
      <c r="EP41" s="215"/>
      <c r="EQ41" s="215"/>
      <c r="ER41" s="215"/>
      <c r="ES41" s="215"/>
      <c r="ET41" s="215"/>
      <c r="EU41" s="215"/>
      <c r="EV41" s="215"/>
      <c r="EW41" s="215"/>
      <c r="EX41" s="215"/>
      <c r="EY41" s="215"/>
      <c r="EZ41" s="215"/>
      <c r="FA41" s="215"/>
      <c r="FB41" s="215"/>
      <c r="FC41" s="215"/>
      <c r="FD41" s="215"/>
      <c r="FE41" s="215"/>
      <c r="FF41" s="215"/>
      <c r="FG41" s="215"/>
      <c r="FH41" s="215"/>
      <c r="FI41" s="215"/>
      <c r="FJ41" s="215"/>
      <c r="FK41" s="215"/>
      <c r="FL41" s="215"/>
      <c r="FM41" s="215"/>
      <c r="FN41" s="215"/>
      <c r="FO41" s="215"/>
      <c r="FP41" s="215"/>
      <c r="FQ41" s="215"/>
      <c r="FR41" s="215"/>
      <c r="FS41" s="215"/>
      <c r="FT41" s="215"/>
      <c r="FU41" s="215"/>
      <c r="FV41" s="215"/>
      <c r="FW41" s="215"/>
      <c r="FX41" s="215"/>
      <c r="FY41" s="215"/>
      <c r="FZ41" s="215"/>
      <c r="GA41" s="215"/>
      <c r="GB41" s="215"/>
      <c r="GC41" s="215"/>
      <c r="GD41" s="215"/>
      <c r="GE41" s="215"/>
      <c r="GF41" s="215"/>
      <c r="GG41" s="215"/>
      <c r="GH41" s="215"/>
      <c r="GI41" s="215"/>
      <c r="GJ41" s="215"/>
      <c r="GK41" s="215"/>
      <c r="GL41" s="215"/>
      <c r="GM41" s="215"/>
      <c r="GN41" s="215"/>
      <c r="GO41" s="215"/>
      <c r="GP41" s="215"/>
      <c r="GQ41" s="215"/>
      <c r="GR41" s="215"/>
      <c r="GS41" s="215"/>
      <c r="GT41" s="215"/>
      <c r="GU41" s="215"/>
      <c r="GV41" s="215"/>
      <c r="GW41" s="215"/>
      <c r="GX41" s="215"/>
      <c r="GY41" s="215"/>
      <c r="GZ41" s="215"/>
      <c r="HA41" s="215"/>
      <c r="HB41" s="215"/>
      <c r="HC41" s="215"/>
      <c r="HD41" s="215"/>
      <c r="HE41" s="215"/>
      <c r="HF41" s="215"/>
      <c r="HG41" s="215"/>
      <c r="HH41" s="215"/>
      <c r="HI41" s="215"/>
      <c r="HJ41" s="215"/>
      <c r="HK41" s="215"/>
      <c r="HL41" s="215"/>
      <c r="HM41" s="215"/>
      <c r="HN41" s="215"/>
      <c r="HO41" s="215"/>
      <c r="HP41" s="215"/>
      <c r="HQ41" s="215"/>
      <c r="HR41" s="215"/>
      <c r="HS41" s="215"/>
      <c r="HT41" s="215"/>
      <c r="HU41" s="215"/>
      <c r="HV41" s="215"/>
      <c r="HW41" s="215"/>
      <c r="HX41" s="215"/>
      <c r="HY41" s="215"/>
      <c r="HZ41" s="215"/>
    </row>
    <row r="42" spans="1:234" s="232" customFormat="1" ht="30.75">
      <c r="A42" s="221">
        <v>35</v>
      </c>
      <c r="B42" s="240" t="s">
        <v>221</v>
      </c>
      <c r="C42" s="241">
        <v>160000</v>
      </c>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c r="BT42" s="215"/>
      <c r="BU42" s="215"/>
      <c r="BV42" s="215"/>
      <c r="BW42" s="215"/>
      <c r="BX42" s="215"/>
      <c r="BY42" s="215"/>
      <c r="BZ42" s="215"/>
      <c r="CA42" s="215"/>
      <c r="CB42" s="215"/>
      <c r="CC42" s="215"/>
      <c r="CD42" s="215"/>
      <c r="CE42" s="215"/>
      <c r="CF42" s="215"/>
      <c r="CG42" s="215"/>
      <c r="CH42" s="215"/>
      <c r="CI42" s="215"/>
      <c r="CJ42" s="215"/>
      <c r="CK42" s="215"/>
      <c r="CL42" s="215"/>
      <c r="CM42" s="215"/>
      <c r="CN42" s="215"/>
      <c r="CO42" s="215"/>
      <c r="CP42" s="215"/>
      <c r="CQ42" s="215"/>
      <c r="CR42" s="215"/>
      <c r="CS42" s="215"/>
      <c r="CT42" s="215"/>
      <c r="CU42" s="215"/>
      <c r="CV42" s="215"/>
      <c r="CW42" s="215"/>
      <c r="CX42" s="215"/>
      <c r="CY42" s="215"/>
      <c r="CZ42" s="215"/>
      <c r="DA42" s="215"/>
      <c r="DB42" s="215"/>
      <c r="DC42" s="215"/>
      <c r="DD42" s="215"/>
      <c r="DE42" s="215"/>
      <c r="DF42" s="215"/>
      <c r="DG42" s="215"/>
      <c r="DH42" s="215"/>
      <c r="DI42" s="215"/>
      <c r="DJ42" s="215"/>
      <c r="DK42" s="215"/>
      <c r="DL42" s="215"/>
      <c r="DM42" s="215"/>
      <c r="DN42" s="215"/>
      <c r="DO42" s="215"/>
      <c r="DP42" s="215"/>
      <c r="DQ42" s="215"/>
      <c r="DR42" s="215"/>
      <c r="DS42" s="215"/>
      <c r="DT42" s="215"/>
      <c r="DU42" s="215"/>
      <c r="DV42" s="215"/>
      <c r="DW42" s="215"/>
      <c r="DX42" s="215"/>
      <c r="DY42" s="215"/>
      <c r="DZ42" s="215"/>
      <c r="EA42" s="215"/>
      <c r="EB42" s="215"/>
      <c r="EC42" s="215"/>
      <c r="ED42" s="215"/>
      <c r="EE42" s="215"/>
      <c r="EF42" s="215"/>
      <c r="EG42" s="215"/>
      <c r="EH42" s="215"/>
      <c r="EI42" s="215"/>
      <c r="EJ42" s="215"/>
      <c r="EK42" s="215"/>
      <c r="EL42" s="215"/>
      <c r="EM42" s="215"/>
      <c r="EN42" s="215"/>
      <c r="EO42" s="215"/>
      <c r="EP42" s="215"/>
      <c r="EQ42" s="215"/>
      <c r="ER42" s="215"/>
      <c r="ES42" s="215"/>
      <c r="ET42" s="215"/>
      <c r="EU42" s="215"/>
      <c r="EV42" s="215"/>
      <c r="EW42" s="215"/>
      <c r="EX42" s="215"/>
      <c r="EY42" s="215"/>
      <c r="EZ42" s="215"/>
      <c r="FA42" s="215"/>
      <c r="FB42" s="215"/>
      <c r="FC42" s="215"/>
      <c r="FD42" s="215"/>
      <c r="FE42" s="215"/>
      <c r="FF42" s="215"/>
      <c r="FG42" s="215"/>
      <c r="FH42" s="215"/>
      <c r="FI42" s="215"/>
      <c r="FJ42" s="215"/>
      <c r="FK42" s="215"/>
      <c r="FL42" s="215"/>
      <c r="FM42" s="215"/>
      <c r="FN42" s="215"/>
      <c r="FO42" s="215"/>
      <c r="FP42" s="215"/>
      <c r="FQ42" s="215"/>
      <c r="FR42" s="215"/>
      <c r="FS42" s="215"/>
      <c r="FT42" s="215"/>
      <c r="FU42" s="215"/>
      <c r="FV42" s="215"/>
      <c r="FW42" s="215"/>
      <c r="FX42" s="215"/>
      <c r="FY42" s="215"/>
      <c r="FZ42" s="215"/>
      <c r="GA42" s="215"/>
      <c r="GB42" s="215"/>
      <c r="GC42" s="215"/>
      <c r="GD42" s="215"/>
      <c r="GE42" s="215"/>
      <c r="GF42" s="215"/>
      <c r="GG42" s="215"/>
      <c r="GH42" s="215"/>
      <c r="GI42" s="215"/>
      <c r="GJ42" s="215"/>
      <c r="GK42" s="215"/>
      <c r="GL42" s="215"/>
      <c r="GM42" s="215"/>
      <c r="GN42" s="215"/>
      <c r="GO42" s="215"/>
      <c r="GP42" s="215"/>
      <c r="GQ42" s="215"/>
      <c r="GR42" s="215"/>
      <c r="GS42" s="215"/>
      <c r="GT42" s="215"/>
      <c r="GU42" s="215"/>
      <c r="GV42" s="215"/>
      <c r="GW42" s="215"/>
      <c r="GX42" s="215"/>
      <c r="GY42" s="215"/>
      <c r="GZ42" s="215"/>
      <c r="HA42" s="215"/>
      <c r="HB42" s="215"/>
      <c r="HC42" s="215"/>
      <c r="HD42" s="215"/>
      <c r="HE42" s="215"/>
      <c r="HF42" s="215"/>
      <c r="HG42" s="215"/>
      <c r="HH42" s="215"/>
      <c r="HI42" s="215"/>
      <c r="HJ42" s="215"/>
      <c r="HK42" s="215"/>
      <c r="HL42" s="215"/>
      <c r="HM42" s="215"/>
      <c r="HN42" s="215"/>
      <c r="HO42" s="215"/>
      <c r="HP42" s="215"/>
      <c r="HQ42" s="215"/>
      <c r="HR42" s="215"/>
      <c r="HS42" s="215"/>
      <c r="HT42" s="215"/>
      <c r="HU42" s="215"/>
      <c r="HV42" s="215"/>
      <c r="HW42" s="215"/>
      <c r="HX42" s="215"/>
      <c r="HY42" s="215"/>
      <c r="HZ42" s="215"/>
    </row>
    <row r="43" spans="1:234" s="232" customFormat="1" ht="61.5">
      <c r="A43" s="221">
        <v>36</v>
      </c>
      <c r="B43" s="240" t="s">
        <v>96</v>
      </c>
      <c r="C43" s="241">
        <v>300000</v>
      </c>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5"/>
      <c r="BX43" s="215"/>
      <c r="BY43" s="215"/>
      <c r="BZ43" s="215"/>
      <c r="CA43" s="215"/>
      <c r="CB43" s="215"/>
      <c r="CC43" s="215"/>
      <c r="CD43" s="215"/>
      <c r="CE43" s="215"/>
      <c r="CF43" s="215"/>
      <c r="CG43" s="215"/>
      <c r="CH43" s="215"/>
      <c r="CI43" s="215"/>
      <c r="CJ43" s="215"/>
      <c r="CK43" s="215"/>
      <c r="CL43" s="215"/>
      <c r="CM43" s="215"/>
      <c r="CN43" s="215"/>
      <c r="CO43" s="215"/>
      <c r="CP43" s="215"/>
      <c r="CQ43" s="215"/>
      <c r="CR43" s="215"/>
      <c r="CS43" s="215"/>
      <c r="CT43" s="215"/>
      <c r="CU43" s="215"/>
      <c r="CV43" s="215"/>
      <c r="CW43" s="215"/>
      <c r="CX43" s="215"/>
      <c r="CY43" s="215"/>
      <c r="CZ43" s="215"/>
      <c r="DA43" s="215"/>
      <c r="DB43" s="215"/>
      <c r="DC43" s="215"/>
      <c r="DD43" s="215"/>
      <c r="DE43" s="215"/>
      <c r="DF43" s="215"/>
      <c r="DG43" s="215"/>
      <c r="DH43" s="215"/>
      <c r="DI43" s="215"/>
      <c r="DJ43" s="215"/>
      <c r="DK43" s="215"/>
      <c r="DL43" s="215"/>
      <c r="DM43" s="215"/>
      <c r="DN43" s="215"/>
      <c r="DO43" s="215"/>
      <c r="DP43" s="215"/>
      <c r="DQ43" s="215"/>
      <c r="DR43" s="215"/>
      <c r="DS43" s="215"/>
      <c r="DT43" s="215"/>
      <c r="DU43" s="215"/>
      <c r="DV43" s="215"/>
      <c r="DW43" s="215"/>
      <c r="DX43" s="215"/>
      <c r="DY43" s="215"/>
      <c r="DZ43" s="215"/>
      <c r="EA43" s="215"/>
      <c r="EB43" s="215"/>
      <c r="EC43" s="215"/>
      <c r="ED43" s="215"/>
      <c r="EE43" s="215"/>
      <c r="EF43" s="215"/>
      <c r="EG43" s="215"/>
      <c r="EH43" s="215"/>
      <c r="EI43" s="215"/>
      <c r="EJ43" s="215"/>
      <c r="EK43" s="215"/>
      <c r="EL43" s="215"/>
      <c r="EM43" s="215"/>
      <c r="EN43" s="215"/>
      <c r="EO43" s="215"/>
      <c r="EP43" s="215"/>
      <c r="EQ43" s="215"/>
      <c r="ER43" s="215"/>
      <c r="ES43" s="215"/>
      <c r="ET43" s="215"/>
      <c r="EU43" s="215"/>
      <c r="EV43" s="215"/>
      <c r="EW43" s="215"/>
      <c r="EX43" s="215"/>
      <c r="EY43" s="215"/>
      <c r="EZ43" s="215"/>
      <c r="FA43" s="215"/>
      <c r="FB43" s="215"/>
      <c r="FC43" s="215"/>
      <c r="FD43" s="215"/>
      <c r="FE43" s="215"/>
      <c r="FF43" s="215"/>
      <c r="FG43" s="215"/>
      <c r="FH43" s="215"/>
      <c r="FI43" s="215"/>
      <c r="FJ43" s="215"/>
      <c r="FK43" s="215"/>
      <c r="FL43" s="215"/>
      <c r="FM43" s="215"/>
      <c r="FN43" s="215"/>
      <c r="FO43" s="215"/>
      <c r="FP43" s="215"/>
      <c r="FQ43" s="215"/>
      <c r="FR43" s="215"/>
      <c r="FS43" s="215"/>
      <c r="FT43" s="215"/>
      <c r="FU43" s="215"/>
      <c r="FV43" s="215"/>
      <c r="FW43" s="215"/>
      <c r="FX43" s="215"/>
      <c r="FY43" s="215"/>
      <c r="FZ43" s="215"/>
      <c r="GA43" s="215"/>
      <c r="GB43" s="215"/>
      <c r="GC43" s="215"/>
      <c r="GD43" s="215"/>
      <c r="GE43" s="215"/>
      <c r="GF43" s="215"/>
      <c r="GG43" s="215"/>
      <c r="GH43" s="215"/>
      <c r="GI43" s="215"/>
      <c r="GJ43" s="215"/>
      <c r="GK43" s="215"/>
      <c r="GL43" s="215"/>
      <c r="GM43" s="215"/>
      <c r="GN43" s="215"/>
      <c r="GO43" s="215"/>
      <c r="GP43" s="215"/>
      <c r="GQ43" s="215"/>
      <c r="GR43" s="215"/>
      <c r="GS43" s="215"/>
      <c r="GT43" s="215"/>
      <c r="GU43" s="215"/>
      <c r="GV43" s="215"/>
      <c r="GW43" s="215"/>
      <c r="GX43" s="215"/>
      <c r="GY43" s="215"/>
      <c r="GZ43" s="215"/>
      <c r="HA43" s="215"/>
      <c r="HB43" s="215"/>
      <c r="HC43" s="215"/>
      <c r="HD43" s="215"/>
      <c r="HE43" s="215"/>
      <c r="HF43" s="215"/>
      <c r="HG43" s="215"/>
      <c r="HH43" s="215"/>
      <c r="HI43" s="215"/>
      <c r="HJ43" s="215"/>
      <c r="HK43" s="215"/>
      <c r="HL43" s="215"/>
      <c r="HM43" s="215"/>
      <c r="HN43" s="215"/>
      <c r="HO43" s="215"/>
      <c r="HP43" s="215"/>
      <c r="HQ43" s="215"/>
      <c r="HR43" s="215"/>
      <c r="HS43" s="215"/>
      <c r="HT43" s="215"/>
      <c r="HU43" s="215"/>
      <c r="HV43" s="215"/>
      <c r="HW43" s="215"/>
      <c r="HX43" s="215"/>
      <c r="HY43" s="215"/>
      <c r="HZ43" s="215"/>
    </row>
    <row r="44" spans="1:234" s="232" customFormat="1" ht="30.75">
      <c r="A44" s="221">
        <v>37</v>
      </c>
      <c r="B44" s="242" t="s">
        <v>223</v>
      </c>
      <c r="C44" s="243">
        <v>12000</v>
      </c>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5"/>
      <c r="DJ44" s="215"/>
      <c r="DK44" s="215"/>
      <c r="DL44" s="215"/>
      <c r="DM44" s="215"/>
      <c r="DN44" s="215"/>
      <c r="DO44" s="215"/>
      <c r="DP44" s="215"/>
      <c r="DQ44" s="215"/>
      <c r="DR44" s="215"/>
      <c r="DS44" s="215"/>
      <c r="DT44" s="215"/>
      <c r="DU44" s="215"/>
      <c r="DV44" s="215"/>
      <c r="DW44" s="215"/>
      <c r="DX44" s="215"/>
      <c r="DY44" s="215"/>
      <c r="DZ44" s="215"/>
      <c r="EA44" s="215"/>
      <c r="EB44" s="215"/>
      <c r="EC44" s="215"/>
      <c r="ED44" s="215"/>
      <c r="EE44" s="215"/>
      <c r="EF44" s="215"/>
      <c r="EG44" s="215"/>
      <c r="EH44" s="215"/>
      <c r="EI44" s="215"/>
      <c r="EJ44" s="215"/>
      <c r="EK44" s="215"/>
      <c r="EL44" s="215"/>
      <c r="EM44" s="215"/>
      <c r="EN44" s="215"/>
      <c r="EO44" s="215"/>
      <c r="EP44" s="215"/>
      <c r="EQ44" s="215"/>
      <c r="ER44" s="215"/>
      <c r="ES44" s="215"/>
      <c r="ET44" s="215"/>
      <c r="EU44" s="215"/>
      <c r="EV44" s="215"/>
      <c r="EW44" s="215"/>
      <c r="EX44" s="215"/>
      <c r="EY44" s="215"/>
      <c r="EZ44" s="215"/>
      <c r="FA44" s="215"/>
      <c r="FB44" s="215"/>
      <c r="FC44" s="215"/>
      <c r="FD44" s="215"/>
      <c r="FE44" s="215"/>
      <c r="FF44" s="215"/>
      <c r="FG44" s="215"/>
      <c r="FH44" s="215"/>
      <c r="FI44" s="215"/>
      <c r="FJ44" s="215"/>
      <c r="FK44" s="215"/>
      <c r="FL44" s="215"/>
      <c r="FM44" s="215"/>
      <c r="FN44" s="215"/>
      <c r="FO44" s="215"/>
      <c r="FP44" s="215"/>
      <c r="FQ44" s="215"/>
      <c r="FR44" s="215"/>
      <c r="FS44" s="215"/>
      <c r="FT44" s="215"/>
      <c r="FU44" s="215"/>
      <c r="FV44" s="215"/>
      <c r="FW44" s="215"/>
      <c r="FX44" s="215"/>
      <c r="FY44" s="215"/>
      <c r="FZ44" s="215"/>
      <c r="GA44" s="215"/>
      <c r="GB44" s="215"/>
      <c r="GC44" s="215"/>
      <c r="GD44" s="215"/>
      <c r="GE44" s="215"/>
      <c r="GF44" s="215"/>
      <c r="GG44" s="215"/>
      <c r="GH44" s="215"/>
      <c r="GI44" s="215"/>
      <c r="GJ44" s="215"/>
      <c r="GK44" s="215"/>
      <c r="GL44" s="215"/>
      <c r="GM44" s="215"/>
      <c r="GN44" s="215"/>
      <c r="GO44" s="215"/>
      <c r="GP44" s="215"/>
      <c r="GQ44" s="215"/>
      <c r="GR44" s="215"/>
      <c r="GS44" s="215"/>
      <c r="GT44" s="215"/>
      <c r="GU44" s="215"/>
      <c r="GV44" s="215"/>
      <c r="GW44" s="215"/>
      <c r="GX44" s="215"/>
      <c r="GY44" s="215"/>
      <c r="GZ44" s="215"/>
      <c r="HA44" s="215"/>
      <c r="HB44" s="215"/>
      <c r="HC44" s="215"/>
      <c r="HD44" s="215"/>
      <c r="HE44" s="215"/>
      <c r="HF44" s="215"/>
      <c r="HG44" s="215"/>
      <c r="HH44" s="215"/>
      <c r="HI44" s="215"/>
      <c r="HJ44" s="215"/>
      <c r="HK44" s="215"/>
      <c r="HL44" s="215"/>
      <c r="HM44" s="215"/>
      <c r="HN44" s="215"/>
      <c r="HO44" s="215"/>
      <c r="HP44" s="215"/>
      <c r="HQ44" s="215"/>
      <c r="HR44" s="215"/>
      <c r="HS44" s="215"/>
      <c r="HT44" s="215"/>
      <c r="HU44" s="215"/>
      <c r="HV44" s="215"/>
      <c r="HW44" s="215"/>
      <c r="HX44" s="215"/>
      <c r="HY44" s="215"/>
      <c r="HZ44" s="215"/>
    </row>
    <row r="45" spans="1:234" s="232" customFormat="1" ht="30.75">
      <c r="A45" s="221">
        <v>38</v>
      </c>
      <c r="B45" s="242" t="s">
        <v>222</v>
      </c>
      <c r="C45" s="243">
        <v>5000</v>
      </c>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5"/>
      <c r="BR45" s="215"/>
      <c r="BS45" s="215"/>
      <c r="BT45" s="215"/>
      <c r="BU45" s="215"/>
      <c r="BV45" s="215"/>
      <c r="BW45" s="215"/>
      <c r="BX45" s="215"/>
      <c r="BY45" s="215"/>
      <c r="BZ45" s="215"/>
      <c r="CA45" s="215"/>
      <c r="CB45" s="215"/>
      <c r="CC45" s="215"/>
      <c r="CD45" s="215"/>
      <c r="CE45" s="215"/>
      <c r="CF45" s="215"/>
      <c r="CG45" s="215"/>
      <c r="CH45" s="215"/>
      <c r="CI45" s="215"/>
      <c r="CJ45" s="215"/>
      <c r="CK45" s="215"/>
      <c r="CL45" s="215"/>
      <c r="CM45" s="215"/>
      <c r="CN45" s="215"/>
      <c r="CO45" s="215"/>
      <c r="CP45" s="215"/>
      <c r="CQ45" s="215"/>
      <c r="CR45" s="215"/>
      <c r="CS45" s="215"/>
      <c r="CT45" s="215"/>
      <c r="CU45" s="215"/>
      <c r="CV45" s="215"/>
      <c r="CW45" s="215"/>
      <c r="CX45" s="215"/>
      <c r="CY45" s="215"/>
      <c r="CZ45" s="215"/>
      <c r="DA45" s="215"/>
      <c r="DB45" s="215"/>
      <c r="DC45" s="215"/>
      <c r="DD45" s="215"/>
      <c r="DE45" s="215"/>
      <c r="DF45" s="215"/>
      <c r="DG45" s="215"/>
      <c r="DH45" s="215"/>
      <c r="DI45" s="215"/>
      <c r="DJ45" s="215"/>
      <c r="DK45" s="215"/>
      <c r="DL45" s="215"/>
      <c r="DM45" s="215"/>
      <c r="DN45" s="215"/>
      <c r="DO45" s="215"/>
      <c r="DP45" s="215"/>
      <c r="DQ45" s="215"/>
      <c r="DR45" s="215"/>
      <c r="DS45" s="215"/>
      <c r="DT45" s="215"/>
      <c r="DU45" s="215"/>
      <c r="DV45" s="215"/>
      <c r="DW45" s="215"/>
      <c r="DX45" s="215"/>
      <c r="DY45" s="215"/>
      <c r="DZ45" s="215"/>
      <c r="EA45" s="215"/>
      <c r="EB45" s="215"/>
      <c r="EC45" s="215"/>
      <c r="ED45" s="215"/>
      <c r="EE45" s="215"/>
      <c r="EF45" s="215"/>
      <c r="EG45" s="215"/>
      <c r="EH45" s="215"/>
      <c r="EI45" s="215"/>
      <c r="EJ45" s="215"/>
      <c r="EK45" s="215"/>
      <c r="EL45" s="215"/>
      <c r="EM45" s="215"/>
      <c r="EN45" s="215"/>
      <c r="EO45" s="215"/>
      <c r="EP45" s="215"/>
      <c r="EQ45" s="215"/>
      <c r="ER45" s="215"/>
      <c r="ES45" s="215"/>
      <c r="ET45" s="215"/>
      <c r="EU45" s="215"/>
      <c r="EV45" s="215"/>
      <c r="EW45" s="215"/>
      <c r="EX45" s="215"/>
      <c r="EY45" s="215"/>
      <c r="EZ45" s="215"/>
      <c r="FA45" s="215"/>
      <c r="FB45" s="215"/>
      <c r="FC45" s="215"/>
      <c r="FD45" s="215"/>
      <c r="FE45" s="215"/>
      <c r="FF45" s="215"/>
      <c r="FG45" s="215"/>
      <c r="FH45" s="215"/>
      <c r="FI45" s="215"/>
      <c r="FJ45" s="215"/>
      <c r="FK45" s="215"/>
      <c r="FL45" s="215"/>
      <c r="FM45" s="215"/>
      <c r="FN45" s="215"/>
      <c r="FO45" s="215"/>
      <c r="FP45" s="215"/>
      <c r="FQ45" s="215"/>
      <c r="FR45" s="215"/>
      <c r="FS45" s="215"/>
      <c r="FT45" s="215"/>
      <c r="FU45" s="215"/>
      <c r="FV45" s="215"/>
      <c r="FW45" s="215"/>
      <c r="FX45" s="215"/>
      <c r="FY45" s="215"/>
      <c r="FZ45" s="215"/>
      <c r="GA45" s="215"/>
      <c r="GB45" s="215"/>
      <c r="GC45" s="215"/>
      <c r="GD45" s="215"/>
      <c r="GE45" s="215"/>
      <c r="GF45" s="215"/>
      <c r="GG45" s="215"/>
      <c r="GH45" s="215"/>
      <c r="GI45" s="215"/>
      <c r="GJ45" s="215"/>
      <c r="GK45" s="215"/>
      <c r="GL45" s="215"/>
      <c r="GM45" s="215"/>
      <c r="GN45" s="215"/>
      <c r="GO45" s="215"/>
      <c r="GP45" s="215"/>
      <c r="GQ45" s="215"/>
      <c r="GR45" s="215"/>
      <c r="GS45" s="215"/>
      <c r="GT45" s="215"/>
      <c r="GU45" s="215"/>
      <c r="GV45" s="215"/>
      <c r="GW45" s="215"/>
      <c r="GX45" s="215"/>
      <c r="GY45" s="215"/>
      <c r="GZ45" s="215"/>
      <c r="HA45" s="215"/>
      <c r="HB45" s="215"/>
      <c r="HC45" s="215"/>
      <c r="HD45" s="215"/>
      <c r="HE45" s="215"/>
      <c r="HF45" s="215"/>
      <c r="HG45" s="215"/>
      <c r="HH45" s="215"/>
      <c r="HI45" s="215"/>
      <c r="HJ45" s="215"/>
      <c r="HK45" s="215"/>
      <c r="HL45" s="215"/>
      <c r="HM45" s="215"/>
      <c r="HN45" s="215"/>
      <c r="HO45" s="215"/>
      <c r="HP45" s="215"/>
      <c r="HQ45" s="215"/>
      <c r="HR45" s="215"/>
      <c r="HS45" s="215"/>
      <c r="HT45" s="215"/>
      <c r="HU45" s="215"/>
      <c r="HV45" s="215"/>
      <c r="HW45" s="215"/>
      <c r="HX45" s="215"/>
      <c r="HY45" s="215"/>
      <c r="HZ45" s="215"/>
    </row>
    <row r="46" spans="1:234" s="232" customFormat="1" ht="30.75">
      <c r="A46" s="221">
        <v>39</v>
      </c>
      <c r="B46" s="200" t="s">
        <v>239</v>
      </c>
      <c r="C46" s="231">
        <f>C47</f>
        <v>350000</v>
      </c>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5"/>
      <c r="BR46" s="215"/>
      <c r="BS46" s="215"/>
      <c r="BT46" s="215"/>
      <c r="BU46" s="215"/>
      <c r="BV46" s="215"/>
      <c r="BW46" s="215"/>
      <c r="BX46" s="215"/>
      <c r="BY46" s="215"/>
      <c r="BZ46" s="215"/>
      <c r="CA46" s="215"/>
      <c r="CB46" s="215"/>
      <c r="CC46" s="215"/>
      <c r="CD46" s="215"/>
      <c r="CE46" s="215"/>
      <c r="CF46" s="215"/>
      <c r="CG46" s="215"/>
      <c r="CH46" s="215"/>
      <c r="CI46" s="215"/>
      <c r="CJ46" s="215"/>
      <c r="CK46" s="215"/>
      <c r="CL46" s="215"/>
      <c r="CM46" s="215"/>
      <c r="CN46" s="215"/>
      <c r="CO46" s="215"/>
      <c r="CP46" s="215"/>
      <c r="CQ46" s="215"/>
      <c r="CR46" s="215"/>
      <c r="CS46" s="215"/>
      <c r="CT46" s="215"/>
      <c r="CU46" s="215"/>
      <c r="CV46" s="215"/>
      <c r="CW46" s="215"/>
      <c r="CX46" s="215"/>
      <c r="CY46" s="215"/>
      <c r="CZ46" s="215"/>
      <c r="DA46" s="215"/>
      <c r="DB46" s="215"/>
      <c r="DC46" s="215"/>
      <c r="DD46" s="215"/>
      <c r="DE46" s="215"/>
      <c r="DF46" s="215"/>
      <c r="DG46" s="215"/>
      <c r="DH46" s="215"/>
      <c r="DI46" s="215"/>
      <c r="DJ46" s="215"/>
      <c r="DK46" s="215"/>
      <c r="DL46" s="215"/>
      <c r="DM46" s="215"/>
      <c r="DN46" s="215"/>
      <c r="DO46" s="215"/>
      <c r="DP46" s="215"/>
      <c r="DQ46" s="215"/>
      <c r="DR46" s="215"/>
      <c r="DS46" s="215"/>
      <c r="DT46" s="215"/>
      <c r="DU46" s="215"/>
      <c r="DV46" s="215"/>
      <c r="DW46" s="215"/>
      <c r="DX46" s="215"/>
      <c r="DY46" s="215"/>
      <c r="DZ46" s="215"/>
      <c r="EA46" s="215"/>
      <c r="EB46" s="215"/>
      <c r="EC46" s="215"/>
      <c r="ED46" s="215"/>
      <c r="EE46" s="215"/>
      <c r="EF46" s="215"/>
      <c r="EG46" s="215"/>
      <c r="EH46" s="215"/>
      <c r="EI46" s="215"/>
      <c r="EJ46" s="215"/>
      <c r="EK46" s="215"/>
      <c r="EL46" s="215"/>
      <c r="EM46" s="215"/>
      <c r="EN46" s="215"/>
      <c r="EO46" s="215"/>
      <c r="EP46" s="215"/>
      <c r="EQ46" s="215"/>
      <c r="ER46" s="215"/>
      <c r="ES46" s="215"/>
      <c r="ET46" s="215"/>
      <c r="EU46" s="215"/>
      <c r="EV46" s="215"/>
      <c r="EW46" s="215"/>
      <c r="EX46" s="215"/>
      <c r="EY46" s="215"/>
      <c r="EZ46" s="215"/>
      <c r="FA46" s="215"/>
      <c r="FB46" s="215"/>
      <c r="FC46" s="215"/>
      <c r="FD46" s="215"/>
      <c r="FE46" s="215"/>
      <c r="FF46" s="215"/>
      <c r="FG46" s="215"/>
      <c r="FH46" s="215"/>
      <c r="FI46" s="215"/>
      <c r="FJ46" s="215"/>
      <c r="FK46" s="215"/>
      <c r="FL46" s="215"/>
      <c r="FM46" s="215"/>
      <c r="FN46" s="215"/>
      <c r="FO46" s="215"/>
      <c r="FP46" s="215"/>
      <c r="FQ46" s="215"/>
      <c r="FR46" s="215"/>
      <c r="FS46" s="215"/>
      <c r="FT46" s="215"/>
      <c r="FU46" s="215"/>
      <c r="FV46" s="215"/>
      <c r="FW46" s="215"/>
      <c r="FX46" s="215"/>
      <c r="FY46" s="215"/>
      <c r="FZ46" s="215"/>
      <c r="GA46" s="215"/>
      <c r="GB46" s="215"/>
      <c r="GC46" s="215"/>
      <c r="GD46" s="215"/>
      <c r="GE46" s="215"/>
      <c r="GF46" s="215"/>
      <c r="GG46" s="215"/>
      <c r="GH46" s="215"/>
      <c r="GI46" s="215"/>
      <c r="GJ46" s="215"/>
      <c r="GK46" s="215"/>
      <c r="GL46" s="215"/>
      <c r="GM46" s="215"/>
      <c r="GN46" s="215"/>
      <c r="GO46" s="215"/>
      <c r="GP46" s="215"/>
      <c r="GQ46" s="215"/>
      <c r="GR46" s="215"/>
      <c r="GS46" s="215"/>
      <c r="GT46" s="215"/>
      <c r="GU46" s="215"/>
      <c r="GV46" s="215"/>
      <c r="GW46" s="215"/>
      <c r="GX46" s="215"/>
      <c r="GY46" s="215"/>
      <c r="GZ46" s="215"/>
      <c r="HA46" s="215"/>
      <c r="HB46" s="215"/>
      <c r="HC46" s="215"/>
      <c r="HD46" s="215"/>
      <c r="HE46" s="215"/>
      <c r="HF46" s="215"/>
      <c r="HG46" s="215"/>
      <c r="HH46" s="215"/>
      <c r="HI46" s="215"/>
      <c r="HJ46" s="215"/>
      <c r="HK46" s="215"/>
      <c r="HL46" s="215"/>
      <c r="HM46" s="215"/>
      <c r="HN46" s="215"/>
      <c r="HO46" s="215"/>
      <c r="HP46" s="215"/>
      <c r="HQ46" s="215"/>
      <c r="HR46" s="215"/>
      <c r="HS46" s="215"/>
      <c r="HT46" s="215"/>
      <c r="HU46" s="215"/>
      <c r="HV46" s="215"/>
      <c r="HW46" s="215"/>
      <c r="HX46" s="215"/>
      <c r="HY46" s="215"/>
      <c r="HZ46" s="215"/>
    </row>
    <row r="47" spans="1:234" s="232" customFormat="1" ht="61.5">
      <c r="A47" s="221">
        <v>40</v>
      </c>
      <c r="B47" s="118" t="s">
        <v>179</v>
      </c>
      <c r="C47" s="233">
        <v>350000</v>
      </c>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5"/>
      <c r="BQ47" s="215"/>
      <c r="BR47" s="215"/>
      <c r="BS47" s="215"/>
      <c r="BT47" s="215"/>
      <c r="BU47" s="215"/>
      <c r="BV47" s="215"/>
      <c r="BW47" s="215"/>
      <c r="BX47" s="215"/>
      <c r="BY47" s="215"/>
      <c r="BZ47" s="215"/>
      <c r="CA47" s="215"/>
      <c r="CB47" s="215"/>
      <c r="CC47" s="215"/>
      <c r="CD47" s="215"/>
      <c r="CE47" s="215"/>
      <c r="CF47" s="215"/>
      <c r="CG47" s="215"/>
      <c r="CH47" s="215"/>
      <c r="CI47" s="215"/>
      <c r="CJ47" s="215"/>
      <c r="CK47" s="215"/>
      <c r="CL47" s="215"/>
      <c r="CM47" s="215"/>
      <c r="CN47" s="215"/>
      <c r="CO47" s="215"/>
      <c r="CP47" s="215"/>
      <c r="CQ47" s="215"/>
      <c r="CR47" s="215"/>
      <c r="CS47" s="215"/>
      <c r="CT47" s="215"/>
      <c r="CU47" s="215"/>
      <c r="CV47" s="215"/>
      <c r="CW47" s="215"/>
      <c r="CX47" s="215"/>
      <c r="CY47" s="215"/>
      <c r="CZ47" s="215"/>
      <c r="DA47" s="215"/>
      <c r="DB47" s="215"/>
      <c r="DC47" s="215"/>
      <c r="DD47" s="215"/>
      <c r="DE47" s="215"/>
      <c r="DF47" s="215"/>
      <c r="DG47" s="215"/>
      <c r="DH47" s="215"/>
      <c r="DI47" s="215"/>
      <c r="DJ47" s="215"/>
      <c r="DK47" s="215"/>
      <c r="DL47" s="215"/>
      <c r="DM47" s="215"/>
      <c r="DN47" s="215"/>
      <c r="DO47" s="215"/>
      <c r="DP47" s="215"/>
      <c r="DQ47" s="215"/>
      <c r="DR47" s="215"/>
      <c r="DS47" s="215"/>
      <c r="DT47" s="215"/>
      <c r="DU47" s="215"/>
      <c r="DV47" s="215"/>
      <c r="DW47" s="215"/>
      <c r="DX47" s="215"/>
      <c r="DY47" s="215"/>
      <c r="DZ47" s="215"/>
      <c r="EA47" s="215"/>
      <c r="EB47" s="215"/>
      <c r="EC47" s="215"/>
      <c r="ED47" s="215"/>
      <c r="EE47" s="215"/>
      <c r="EF47" s="215"/>
      <c r="EG47" s="215"/>
      <c r="EH47" s="215"/>
      <c r="EI47" s="215"/>
      <c r="EJ47" s="215"/>
      <c r="EK47" s="215"/>
      <c r="EL47" s="215"/>
      <c r="EM47" s="215"/>
      <c r="EN47" s="215"/>
      <c r="EO47" s="215"/>
      <c r="EP47" s="215"/>
      <c r="EQ47" s="215"/>
      <c r="ER47" s="215"/>
      <c r="ES47" s="215"/>
      <c r="ET47" s="215"/>
      <c r="EU47" s="215"/>
      <c r="EV47" s="215"/>
      <c r="EW47" s="215"/>
      <c r="EX47" s="215"/>
      <c r="EY47" s="215"/>
      <c r="EZ47" s="215"/>
      <c r="FA47" s="215"/>
      <c r="FB47" s="215"/>
      <c r="FC47" s="215"/>
      <c r="FD47" s="215"/>
      <c r="FE47" s="215"/>
      <c r="FF47" s="215"/>
      <c r="FG47" s="215"/>
      <c r="FH47" s="215"/>
      <c r="FI47" s="215"/>
      <c r="FJ47" s="215"/>
      <c r="FK47" s="215"/>
      <c r="FL47" s="215"/>
      <c r="FM47" s="215"/>
      <c r="FN47" s="215"/>
      <c r="FO47" s="215"/>
      <c r="FP47" s="215"/>
      <c r="FQ47" s="215"/>
      <c r="FR47" s="215"/>
      <c r="FS47" s="215"/>
      <c r="FT47" s="215"/>
      <c r="FU47" s="215"/>
      <c r="FV47" s="215"/>
      <c r="FW47" s="215"/>
      <c r="FX47" s="215"/>
      <c r="FY47" s="215"/>
      <c r="FZ47" s="215"/>
      <c r="GA47" s="215"/>
      <c r="GB47" s="215"/>
      <c r="GC47" s="215"/>
      <c r="GD47" s="215"/>
      <c r="GE47" s="215"/>
      <c r="GF47" s="215"/>
      <c r="GG47" s="215"/>
      <c r="GH47" s="215"/>
      <c r="GI47" s="215"/>
      <c r="GJ47" s="215"/>
      <c r="GK47" s="215"/>
      <c r="GL47" s="215"/>
      <c r="GM47" s="215"/>
      <c r="GN47" s="215"/>
      <c r="GO47" s="215"/>
      <c r="GP47" s="215"/>
      <c r="GQ47" s="215"/>
      <c r="GR47" s="215"/>
      <c r="GS47" s="215"/>
      <c r="GT47" s="215"/>
      <c r="GU47" s="215"/>
      <c r="GV47" s="215"/>
      <c r="GW47" s="215"/>
      <c r="GX47" s="215"/>
      <c r="GY47" s="215"/>
      <c r="GZ47" s="215"/>
      <c r="HA47" s="215"/>
      <c r="HB47" s="215"/>
      <c r="HC47" s="215"/>
      <c r="HD47" s="215"/>
      <c r="HE47" s="215"/>
      <c r="HF47" s="215"/>
      <c r="HG47" s="215"/>
      <c r="HH47" s="215"/>
      <c r="HI47" s="215"/>
      <c r="HJ47" s="215"/>
      <c r="HK47" s="215"/>
      <c r="HL47" s="215"/>
      <c r="HM47" s="215"/>
      <c r="HN47" s="215"/>
      <c r="HO47" s="215"/>
      <c r="HP47" s="215"/>
      <c r="HQ47" s="215"/>
      <c r="HR47" s="215"/>
      <c r="HS47" s="215"/>
      <c r="HT47" s="215"/>
      <c r="HU47" s="215"/>
      <c r="HV47" s="215"/>
      <c r="HW47" s="215"/>
      <c r="HX47" s="215"/>
      <c r="HY47" s="215"/>
      <c r="HZ47" s="215"/>
    </row>
    <row r="48" spans="1:234" s="232" customFormat="1" ht="11.25" customHeight="1">
      <c r="A48" s="222"/>
      <c r="B48" s="118"/>
      <c r="C48" s="233"/>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5"/>
      <c r="BR48" s="215"/>
      <c r="BS48" s="215"/>
      <c r="BT48" s="215"/>
      <c r="BU48" s="215"/>
      <c r="BV48" s="215"/>
      <c r="BW48" s="215"/>
      <c r="BX48" s="215"/>
      <c r="BY48" s="215"/>
      <c r="BZ48" s="215"/>
      <c r="CA48" s="215"/>
      <c r="CB48" s="215"/>
      <c r="CC48" s="215"/>
      <c r="CD48" s="215"/>
      <c r="CE48" s="215"/>
      <c r="CF48" s="215"/>
      <c r="CG48" s="215"/>
      <c r="CH48" s="215"/>
      <c r="CI48" s="215"/>
      <c r="CJ48" s="215"/>
      <c r="CK48" s="215"/>
      <c r="CL48" s="215"/>
      <c r="CM48" s="215"/>
      <c r="CN48" s="215"/>
      <c r="CO48" s="215"/>
      <c r="CP48" s="215"/>
      <c r="CQ48" s="215"/>
      <c r="CR48" s="215"/>
      <c r="CS48" s="215"/>
      <c r="CT48" s="215"/>
      <c r="CU48" s="215"/>
      <c r="CV48" s="215"/>
      <c r="CW48" s="215"/>
      <c r="CX48" s="215"/>
      <c r="CY48" s="215"/>
      <c r="CZ48" s="215"/>
      <c r="DA48" s="215"/>
      <c r="DB48" s="215"/>
      <c r="DC48" s="215"/>
      <c r="DD48" s="215"/>
      <c r="DE48" s="215"/>
      <c r="DF48" s="215"/>
      <c r="DG48" s="215"/>
      <c r="DH48" s="215"/>
      <c r="DI48" s="215"/>
      <c r="DJ48" s="215"/>
      <c r="DK48" s="215"/>
      <c r="DL48" s="215"/>
      <c r="DM48" s="215"/>
      <c r="DN48" s="215"/>
      <c r="DO48" s="215"/>
      <c r="DP48" s="215"/>
      <c r="DQ48" s="215"/>
      <c r="DR48" s="215"/>
      <c r="DS48" s="215"/>
      <c r="DT48" s="215"/>
      <c r="DU48" s="215"/>
      <c r="DV48" s="215"/>
      <c r="DW48" s="215"/>
      <c r="DX48" s="215"/>
      <c r="DY48" s="215"/>
      <c r="DZ48" s="215"/>
      <c r="EA48" s="215"/>
      <c r="EB48" s="215"/>
      <c r="EC48" s="215"/>
      <c r="ED48" s="215"/>
      <c r="EE48" s="215"/>
      <c r="EF48" s="215"/>
      <c r="EG48" s="215"/>
      <c r="EH48" s="215"/>
      <c r="EI48" s="215"/>
      <c r="EJ48" s="215"/>
      <c r="EK48" s="215"/>
      <c r="EL48" s="215"/>
      <c r="EM48" s="215"/>
      <c r="EN48" s="215"/>
      <c r="EO48" s="215"/>
      <c r="EP48" s="215"/>
      <c r="EQ48" s="215"/>
      <c r="ER48" s="215"/>
      <c r="ES48" s="215"/>
      <c r="ET48" s="215"/>
      <c r="EU48" s="215"/>
      <c r="EV48" s="215"/>
      <c r="EW48" s="215"/>
      <c r="EX48" s="215"/>
      <c r="EY48" s="215"/>
      <c r="EZ48" s="215"/>
      <c r="FA48" s="215"/>
      <c r="FB48" s="215"/>
      <c r="FC48" s="215"/>
      <c r="FD48" s="215"/>
      <c r="FE48" s="215"/>
      <c r="FF48" s="215"/>
      <c r="FG48" s="215"/>
      <c r="FH48" s="215"/>
      <c r="FI48" s="215"/>
      <c r="FJ48" s="215"/>
      <c r="FK48" s="215"/>
      <c r="FL48" s="215"/>
      <c r="FM48" s="215"/>
      <c r="FN48" s="215"/>
      <c r="FO48" s="215"/>
      <c r="FP48" s="215"/>
      <c r="FQ48" s="215"/>
      <c r="FR48" s="215"/>
      <c r="FS48" s="215"/>
      <c r="FT48" s="215"/>
      <c r="FU48" s="215"/>
      <c r="FV48" s="215"/>
      <c r="FW48" s="215"/>
      <c r="FX48" s="215"/>
      <c r="FY48" s="215"/>
      <c r="FZ48" s="215"/>
      <c r="GA48" s="215"/>
      <c r="GB48" s="215"/>
      <c r="GC48" s="215"/>
      <c r="GD48" s="215"/>
      <c r="GE48" s="215"/>
      <c r="GF48" s="215"/>
      <c r="GG48" s="215"/>
      <c r="GH48" s="215"/>
      <c r="GI48" s="215"/>
      <c r="GJ48" s="215"/>
      <c r="GK48" s="215"/>
      <c r="GL48" s="215"/>
      <c r="GM48" s="215"/>
      <c r="GN48" s="215"/>
      <c r="GO48" s="215"/>
      <c r="GP48" s="215"/>
      <c r="GQ48" s="215"/>
      <c r="GR48" s="215"/>
      <c r="GS48" s="215"/>
      <c r="GT48" s="215"/>
      <c r="GU48" s="215"/>
      <c r="GV48" s="215"/>
      <c r="GW48" s="215"/>
      <c r="GX48" s="215"/>
      <c r="GY48" s="215"/>
      <c r="GZ48" s="215"/>
      <c r="HA48" s="215"/>
      <c r="HB48" s="215"/>
      <c r="HC48" s="215"/>
      <c r="HD48" s="215"/>
      <c r="HE48" s="215"/>
      <c r="HF48" s="215"/>
      <c r="HG48" s="215"/>
      <c r="HH48" s="215"/>
      <c r="HI48" s="215"/>
      <c r="HJ48" s="215"/>
      <c r="HK48" s="215"/>
      <c r="HL48" s="215"/>
      <c r="HM48" s="215"/>
      <c r="HN48" s="215"/>
      <c r="HO48" s="215"/>
      <c r="HP48" s="215"/>
      <c r="HQ48" s="215"/>
      <c r="HR48" s="215"/>
      <c r="HS48" s="215"/>
      <c r="HT48" s="215"/>
      <c r="HU48" s="215"/>
      <c r="HV48" s="215"/>
      <c r="HW48" s="215"/>
      <c r="HX48" s="215"/>
      <c r="HY48" s="215"/>
      <c r="HZ48" s="215"/>
    </row>
    <row r="49" spans="1:245" s="216" customFormat="1" ht="30.75">
      <c r="A49" s="221">
        <v>41</v>
      </c>
      <c r="B49" s="79" t="s">
        <v>278</v>
      </c>
      <c r="C49" s="103">
        <f>350000+537000-60000</f>
        <v>827000</v>
      </c>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5"/>
      <c r="BR49" s="215"/>
      <c r="BS49" s="215"/>
      <c r="BT49" s="215"/>
      <c r="BU49" s="215"/>
      <c r="BV49" s="215"/>
      <c r="BW49" s="215"/>
      <c r="BX49" s="215"/>
      <c r="BY49" s="215"/>
      <c r="BZ49" s="215"/>
      <c r="CA49" s="215"/>
      <c r="CB49" s="215"/>
      <c r="CC49" s="215"/>
      <c r="CD49" s="215"/>
      <c r="CE49" s="215"/>
      <c r="CF49" s="215"/>
      <c r="CG49" s="215"/>
      <c r="CH49" s="215"/>
      <c r="CI49" s="215"/>
      <c r="CJ49" s="215"/>
      <c r="CK49" s="215"/>
      <c r="CL49" s="215"/>
      <c r="CM49" s="215"/>
      <c r="CN49" s="215"/>
      <c r="CO49" s="215"/>
      <c r="CP49" s="215"/>
      <c r="CQ49" s="215"/>
      <c r="CR49" s="215"/>
      <c r="CS49" s="215"/>
      <c r="CT49" s="215"/>
      <c r="CU49" s="215"/>
      <c r="CV49" s="215"/>
      <c r="CW49" s="215"/>
      <c r="CX49" s="215"/>
      <c r="CY49" s="215"/>
      <c r="CZ49" s="215"/>
      <c r="DA49" s="215"/>
      <c r="DB49" s="215"/>
      <c r="DC49" s="215"/>
      <c r="DD49" s="215"/>
      <c r="DE49" s="215"/>
      <c r="DF49" s="215"/>
      <c r="DG49" s="215"/>
      <c r="DH49" s="215"/>
      <c r="DI49" s="215"/>
      <c r="DJ49" s="215"/>
      <c r="DK49" s="215"/>
      <c r="DL49" s="215"/>
      <c r="DM49" s="215"/>
      <c r="DN49" s="215"/>
      <c r="DO49" s="215"/>
      <c r="DP49" s="215"/>
      <c r="DQ49" s="215"/>
      <c r="DR49" s="215"/>
      <c r="DS49" s="215"/>
      <c r="DT49" s="215"/>
      <c r="DU49" s="215"/>
      <c r="DV49" s="215"/>
      <c r="DW49" s="215"/>
      <c r="DX49" s="215"/>
      <c r="DY49" s="215"/>
      <c r="DZ49" s="215"/>
      <c r="EA49" s="215"/>
      <c r="EB49" s="215"/>
      <c r="EC49" s="215"/>
      <c r="ED49" s="215"/>
      <c r="EE49" s="215"/>
      <c r="EF49" s="215"/>
      <c r="EG49" s="215"/>
      <c r="EH49" s="215"/>
      <c r="EI49" s="215"/>
      <c r="EJ49" s="215"/>
      <c r="EK49" s="215"/>
      <c r="EL49" s="215"/>
      <c r="EM49" s="215"/>
      <c r="EN49" s="215"/>
      <c r="EO49" s="215"/>
      <c r="EP49" s="215"/>
      <c r="EQ49" s="215"/>
      <c r="ER49" s="215"/>
      <c r="ES49" s="215"/>
      <c r="ET49" s="215"/>
      <c r="EU49" s="215"/>
      <c r="EV49" s="215"/>
      <c r="EW49" s="215"/>
      <c r="EX49" s="215"/>
      <c r="EY49" s="215"/>
      <c r="EZ49" s="215"/>
      <c r="FA49" s="215"/>
      <c r="FB49" s="215"/>
      <c r="FC49" s="215"/>
      <c r="FD49" s="215"/>
      <c r="FE49" s="215"/>
      <c r="FF49" s="215"/>
      <c r="FG49" s="215"/>
      <c r="FH49" s="215"/>
      <c r="FI49" s="215"/>
      <c r="FJ49" s="215"/>
      <c r="FK49" s="215"/>
      <c r="FL49" s="215"/>
      <c r="FM49" s="215"/>
      <c r="FN49" s="215"/>
      <c r="FO49" s="215"/>
      <c r="FP49" s="215"/>
      <c r="FQ49" s="215"/>
      <c r="FR49" s="215"/>
      <c r="FS49" s="215"/>
      <c r="FT49" s="215"/>
      <c r="FU49" s="215"/>
      <c r="FV49" s="215"/>
      <c r="FW49" s="215"/>
      <c r="FX49" s="215"/>
      <c r="FY49" s="215"/>
      <c r="FZ49" s="215"/>
      <c r="GA49" s="215"/>
      <c r="GB49" s="215"/>
      <c r="GC49" s="215"/>
      <c r="GD49" s="215"/>
      <c r="GE49" s="215"/>
      <c r="GF49" s="215"/>
      <c r="GG49" s="215"/>
      <c r="GH49" s="215"/>
      <c r="GI49" s="215"/>
      <c r="GJ49" s="215"/>
      <c r="GK49" s="215"/>
      <c r="GL49" s="215"/>
      <c r="GM49" s="215"/>
      <c r="GN49" s="215"/>
      <c r="GO49" s="215"/>
      <c r="GP49" s="215"/>
      <c r="GQ49" s="215"/>
      <c r="GR49" s="215"/>
      <c r="GS49" s="215"/>
      <c r="GT49" s="215"/>
      <c r="GU49" s="215"/>
      <c r="GV49" s="215"/>
      <c r="GW49" s="215"/>
      <c r="GX49" s="215"/>
      <c r="GY49" s="215"/>
      <c r="GZ49" s="215"/>
      <c r="HA49" s="215"/>
      <c r="HB49" s="215"/>
      <c r="HC49" s="215"/>
      <c r="HD49" s="215"/>
      <c r="HE49" s="215"/>
      <c r="HF49" s="215"/>
      <c r="HG49" s="215"/>
      <c r="HH49" s="215"/>
      <c r="HI49" s="215"/>
      <c r="HJ49" s="215"/>
      <c r="HK49" s="215"/>
      <c r="HL49" s="215"/>
      <c r="HM49" s="215"/>
      <c r="HN49" s="215"/>
      <c r="HO49" s="215"/>
      <c r="HP49" s="215"/>
      <c r="HQ49" s="215"/>
      <c r="HR49" s="215"/>
      <c r="HS49" s="215"/>
      <c r="HT49" s="215"/>
      <c r="HU49" s="215"/>
      <c r="HV49" s="215"/>
      <c r="HW49" s="215"/>
      <c r="HX49" s="215"/>
      <c r="HY49" s="215"/>
      <c r="HZ49" s="215"/>
      <c r="IA49" s="215"/>
      <c r="IB49" s="215"/>
      <c r="IC49" s="215"/>
      <c r="ID49" s="215"/>
      <c r="IE49" s="215"/>
      <c r="IF49" s="215"/>
      <c r="IG49" s="215"/>
      <c r="IH49" s="215"/>
      <c r="II49" s="215"/>
      <c r="IJ49" s="215"/>
      <c r="IK49" s="215"/>
    </row>
    <row r="50" spans="1:245" s="216" customFormat="1" ht="9.75" customHeight="1">
      <c r="A50" s="221"/>
      <c r="B50" s="87"/>
      <c r="C50" s="193"/>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5"/>
      <c r="BR50" s="215"/>
      <c r="BS50" s="215"/>
      <c r="BT50" s="215"/>
      <c r="BU50" s="215"/>
      <c r="BV50" s="215"/>
      <c r="BW50" s="215"/>
      <c r="BX50" s="215"/>
      <c r="BY50" s="215"/>
      <c r="BZ50" s="215"/>
      <c r="CA50" s="215"/>
      <c r="CB50" s="215"/>
      <c r="CC50" s="215"/>
      <c r="CD50" s="215"/>
      <c r="CE50" s="215"/>
      <c r="CF50" s="215"/>
      <c r="CG50" s="215"/>
      <c r="CH50" s="215"/>
      <c r="CI50" s="215"/>
      <c r="CJ50" s="215"/>
      <c r="CK50" s="215"/>
      <c r="CL50" s="215"/>
      <c r="CM50" s="215"/>
      <c r="CN50" s="215"/>
      <c r="CO50" s="215"/>
      <c r="CP50" s="215"/>
      <c r="CQ50" s="215"/>
      <c r="CR50" s="215"/>
      <c r="CS50" s="215"/>
      <c r="CT50" s="215"/>
      <c r="CU50" s="215"/>
      <c r="CV50" s="215"/>
      <c r="CW50" s="215"/>
      <c r="CX50" s="215"/>
      <c r="CY50" s="215"/>
      <c r="CZ50" s="215"/>
      <c r="DA50" s="215"/>
      <c r="DB50" s="215"/>
      <c r="DC50" s="215"/>
      <c r="DD50" s="215"/>
      <c r="DE50" s="215"/>
      <c r="DF50" s="215"/>
      <c r="DG50" s="215"/>
      <c r="DH50" s="215"/>
      <c r="DI50" s="215"/>
      <c r="DJ50" s="215"/>
      <c r="DK50" s="215"/>
      <c r="DL50" s="215"/>
      <c r="DM50" s="215"/>
      <c r="DN50" s="215"/>
      <c r="DO50" s="215"/>
      <c r="DP50" s="215"/>
      <c r="DQ50" s="215"/>
      <c r="DR50" s="215"/>
      <c r="DS50" s="215"/>
      <c r="DT50" s="215"/>
      <c r="DU50" s="215"/>
      <c r="DV50" s="215"/>
      <c r="DW50" s="215"/>
      <c r="DX50" s="215"/>
      <c r="DY50" s="215"/>
      <c r="DZ50" s="215"/>
      <c r="EA50" s="215"/>
      <c r="EB50" s="215"/>
      <c r="EC50" s="215"/>
      <c r="ED50" s="215"/>
      <c r="EE50" s="215"/>
      <c r="EF50" s="215"/>
      <c r="EG50" s="215"/>
      <c r="EH50" s="215"/>
      <c r="EI50" s="215"/>
      <c r="EJ50" s="215"/>
      <c r="EK50" s="215"/>
      <c r="EL50" s="215"/>
      <c r="EM50" s="215"/>
      <c r="EN50" s="215"/>
      <c r="EO50" s="215"/>
      <c r="EP50" s="215"/>
      <c r="EQ50" s="215"/>
      <c r="ER50" s="215"/>
      <c r="ES50" s="215"/>
      <c r="ET50" s="215"/>
      <c r="EU50" s="215"/>
      <c r="EV50" s="215"/>
      <c r="EW50" s="215"/>
      <c r="EX50" s="215"/>
      <c r="EY50" s="215"/>
      <c r="EZ50" s="215"/>
      <c r="FA50" s="215"/>
      <c r="FB50" s="215"/>
      <c r="FC50" s="215"/>
      <c r="FD50" s="215"/>
      <c r="FE50" s="215"/>
      <c r="FF50" s="215"/>
      <c r="FG50" s="215"/>
      <c r="FH50" s="215"/>
      <c r="FI50" s="215"/>
      <c r="FJ50" s="215"/>
      <c r="FK50" s="215"/>
      <c r="FL50" s="215"/>
      <c r="FM50" s="215"/>
      <c r="FN50" s="215"/>
      <c r="FO50" s="215"/>
      <c r="FP50" s="215"/>
      <c r="FQ50" s="215"/>
      <c r="FR50" s="215"/>
      <c r="FS50" s="215"/>
      <c r="FT50" s="215"/>
      <c r="FU50" s="215"/>
      <c r="FV50" s="215"/>
      <c r="FW50" s="215"/>
      <c r="FX50" s="215"/>
      <c r="FY50" s="215"/>
      <c r="FZ50" s="215"/>
      <c r="GA50" s="215"/>
      <c r="GB50" s="215"/>
      <c r="GC50" s="215"/>
      <c r="GD50" s="215"/>
      <c r="GE50" s="215"/>
      <c r="GF50" s="215"/>
      <c r="GG50" s="215"/>
      <c r="GH50" s="215"/>
      <c r="GI50" s="215"/>
      <c r="GJ50" s="215"/>
      <c r="GK50" s="215"/>
      <c r="GL50" s="215"/>
      <c r="GM50" s="215"/>
      <c r="GN50" s="215"/>
      <c r="GO50" s="215"/>
      <c r="GP50" s="215"/>
      <c r="GQ50" s="215"/>
      <c r="GR50" s="215"/>
      <c r="GS50" s="215"/>
      <c r="GT50" s="215"/>
      <c r="GU50" s="215"/>
      <c r="GV50" s="215"/>
      <c r="GW50" s="215"/>
      <c r="GX50" s="215"/>
      <c r="GY50" s="215"/>
      <c r="GZ50" s="215"/>
      <c r="HA50" s="215"/>
      <c r="HB50" s="215"/>
      <c r="HC50" s="215"/>
      <c r="HD50" s="215"/>
      <c r="HE50" s="215"/>
      <c r="HF50" s="215"/>
      <c r="HG50" s="215"/>
      <c r="HH50" s="215"/>
      <c r="HI50" s="215"/>
      <c r="HJ50" s="215"/>
      <c r="HK50" s="215"/>
      <c r="HL50" s="215"/>
      <c r="HM50" s="215"/>
      <c r="HN50" s="215"/>
      <c r="HO50" s="215"/>
      <c r="HP50" s="215"/>
      <c r="HQ50" s="215"/>
      <c r="HR50" s="215"/>
      <c r="HS50" s="215"/>
      <c r="HT50" s="215"/>
      <c r="HU50" s="215"/>
      <c r="HV50" s="215"/>
      <c r="HW50" s="215"/>
      <c r="HX50" s="215"/>
      <c r="HY50" s="215"/>
      <c r="HZ50" s="215"/>
      <c r="IA50" s="215"/>
      <c r="IB50" s="215"/>
      <c r="IC50" s="215"/>
      <c r="ID50" s="215"/>
      <c r="IE50" s="215"/>
      <c r="IF50" s="215"/>
      <c r="IG50" s="215"/>
      <c r="IH50" s="215"/>
      <c r="II50" s="215"/>
      <c r="IJ50" s="215"/>
      <c r="IK50" s="215"/>
    </row>
    <row r="51" spans="1:4" ht="30.75">
      <c r="A51" s="221"/>
      <c r="B51" s="86" t="s">
        <v>294</v>
      </c>
      <c r="C51" s="224"/>
      <c r="D51" s="114"/>
    </row>
    <row r="52" spans="1:4" s="138" customFormat="1" ht="9" customHeight="1">
      <c r="A52" s="222"/>
      <c r="B52" s="244"/>
      <c r="C52" s="244"/>
      <c r="D52" s="136"/>
    </row>
    <row r="53" spans="1:4" ht="30.75" hidden="1">
      <c r="A53" s="221"/>
      <c r="B53" s="6"/>
      <c r="C53" s="225"/>
      <c r="D53" s="214"/>
    </row>
    <row r="54" spans="1:4" s="138" customFormat="1" ht="12" customHeight="1" hidden="1">
      <c r="A54" s="222"/>
      <c r="B54" s="211"/>
      <c r="C54" s="199"/>
      <c r="D54" s="136"/>
    </row>
    <row r="55" spans="1:4" ht="30.75">
      <c r="A55" s="221"/>
      <c r="B55" s="86" t="s">
        <v>260</v>
      </c>
      <c r="C55" s="206"/>
      <c r="D55" s="114"/>
    </row>
    <row r="56" spans="1:4" s="138" customFormat="1" ht="11.25" customHeight="1">
      <c r="A56" s="222"/>
      <c r="B56" s="212"/>
      <c r="C56" s="199"/>
      <c r="D56" s="136"/>
    </row>
    <row r="57" spans="1:3" s="138" customFormat="1" ht="30.75">
      <c r="A57" s="222">
        <v>42</v>
      </c>
      <c r="B57" s="79" t="s">
        <v>278</v>
      </c>
      <c r="C57" s="103">
        <f>-350000-537000+60000</f>
        <v>-827000</v>
      </c>
    </row>
    <row r="58" spans="1:2" s="138" customFormat="1" ht="7.5" customHeight="1">
      <c r="A58" s="222"/>
      <c r="B58" s="226"/>
    </row>
    <row r="59" spans="1:3" s="138" customFormat="1" ht="30.75">
      <c r="A59" s="222">
        <v>43</v>
      </c>
      <c r="B59" s="110" t="s">
        <v>319</v>
      </c>
      <c r="C59" s="206">
        <f>C60</f>
        <v>100000</v>
      </c>
    </row>
    <row r="60" spans="1:3" s="138" customFormat="1" ht="30.75">
      <c r="A60" s="222">
        <v>44</v>
      </c>
      <c r="B60" s="234" t="s">
        <v>262</v>
      </c>
      <c r="C60" s="84">
        <v>100000</v>
      </c>
    </row>
    <row r="61" spans="1:2" s="138" customFormat="1" ht="7.5" customHeight="1">
      <c r="A61" s="222"/>
      <c r="B61" s="235"/>
    </row>
    <row r="62" spans="1:4" ht="30.75">
      <c r="A62" s="221">
        <v>45</v>
      </c>
      <c r="B62" s="110" t="s">
        <v>261</v>
      </c>
      <c r="C62" s="206">
        <f>C69+C63+C116</f>
        <v>-727000</v>
      </c>
      <c r="D62" s="114"/>
    </row>
    <row r="63" spans="1:3" ht="30.75">
      <c r="A63" s="221">
        <v>46</v>
      </c>
      <c r="B63" s="218" t="s">
        <v>332</v>
      </c>
      <c r="C63" s="206">
        <f>C64+C69+C66</f>
        <v>100000</v>
      </c>
    </row>
    <row r="64" spans="1:3" ht="30.75">
      <c r="A64" s="221">
        <v>47</v>
      </c>
      <c r="B64" s="200" t="s">
        <v>131</v>
      </c>
      <c r="C64" s="199">
        <f>C65</f>
        <v>50000</v>
      </c>
    </row>
    <row r="65" spans="1:3" ht="61.5">
      <c r="A65" s="221">
        <v>48</v>
      </c>
      <c r="B65" s="89" t="s">
        <v>337</v>
      </c>
      <c r="C65" s="205">
        <v>50000</v>
      </c>
    </row>
    <row r="66" spans="1:3" s="217" customFormat="1" ht="30.75">
      <c r="A66" s="221">
        <v>49</v>
      </c>
      <c r="B66" s="200" t="s">
        <v>155</v>
      </c>
      <c r="C66" s="199">
        <f>SUM(C67:C68)</f>
        <v>50000</v>
      </c>
    </row>
    <row r="67" spans="1:3" s="228" customFormat="1" ht="61.5">
      <c r="A67" s="221">
        <v>50</v>
      </c>
      <c r="B67" s="229" t="s">
        <v>335</v>
      </c>
      <c r="C67" s="227">
        <v>25000</v>
      </c>
    </row>
    <row r="68" spans="1:3" s="228" customFormat="1" ht="92.25">
      <c r="A68" s="221">
        <v>51</v>
      </c>
      <c r="B68" s="229" t="s">
        <v>336</v>
      </c>
      <c r="C68" s="227">
        <v>25000</v>
      </c>
    </row>
    <row r="69" spans="1:3" ht="30.75">
      <c r="A69" s="221">
        <v>52</v>
      </c>
      <c r="B69" s="218" t="s">
        <v>184</v>
      </c>
      <c r="C69" s="206">
        <f>C108+C70</f>
        <v>0</v>
      </c>
    </row>
    <row r="70" spans="1:3" s="138" customFormat="1" ht="30.75">
      <c r="A70" s="221">
        <v>53</v>
      </c>
      <c r="B70" s="200" t="s">
        <v>155</v>
      </c>
      <c r="C70" s="199">
        <f>SUM(C71:D107)</f>
        <v>0</v>
      </c>
    </row>
    <row r="71" spans="1:3" s="138" customFormat="1" ht="30.75">
      <c r="A71" s="221">
        <v>54</v>
      </c>
      <c r="B71" s="239" t="s">
        <v>186</v>
      </c>
      <c r="C71" s="241">
        <v>-250000</v>
      </c>
    </row>
    <row r="72" spans="1:3" s="138" customFormat="1" ht="30.75">
      <c r="A72" s="221">
        <v>55</v>
      </c>
      <c r="B72" s="239" t="s">
        <v>187</v>
      </c>
      <c r="C72" s="241">
        <v>250000</v>
      </c>
    </row>
    <row r="73" spans="1:3" s="138" customFormat="1" ht="30.75">
      <c r="A73" s="221">
        <v>56</v>
      </c>
      <c r="B73" s="239" t="s">
        <v>188</v>
      </c>
      <c r="C73" s="241">
        <v>-100000</v>
      </c>
    </row>
    <row r="74" spans="1:3" s="138" customFormat="1" ht="30.75">
      <c r="A74" s="221">
        <v>57</v>
      </c>
      <c r="B74" s="239" t="s">
        <v>189</v>
      </c>
      <c r="C74" s="241">
        <v>100000</v>
      </c>
    </row>
    <row r="75" spans="1:3" s="138" customFormat="1" ht="61.5">
      <c r="A75" s="221">
        <v>58</v>
      </c>
      <c r="B75" s="239" t="s">
        <v>190</v>
      </c>
      <c r="C75" s="241">
        <v>-29800</v>
      </c>
    </row>
    <row r="76" spans="1:3" s="138" customFormat="1" ht="30.75">
      <c r="A76" s="221">
        <v>59</v>
      </c>
      <c r="B76" s="239" t="s">
        <v>191</v>
      </c>
      <c r="C76" s="241">
        <v>15000</v>
      </c>
    </row>
    <row r="77" spans="1:3" s="138" customFormat="1" ht="30.75">
      <c r="A77" s="221">
        <v>60</v>
      </c>
      <c r="B77" s="239" t="s">
        <v>192</v>
      </c>
      <c r="C77" s="241">
        <v>20000</v>
      </c>
    </row>
    <row r="78" spans="1:3" s="138" customFormat="1" ht="61.5">
      <c r="A78" s="221">
        <v>61</v>
      </c>
      <c r="B78" s="239" t="s">
        <v>193</v>
      </c>
      <c r="C78" s="241">
        <v>-49000</v>
      </c>
    </row>
    <row r="79" spans="1:3" s="138" customFormat="1" ht="30.75">
      <c r="A79" s="221">
        <v>62</v>
      </c>
      <c r="B79" s="239" t="s">
        <v>194</v>
      </c>
      <c r="C79" s="241">
        <v>17000</v>
      </c>
    </row>
    <row r="80" spans="1:3" s="138" customFormat="1" ht="30.75">
      <c r="A80" s="221">
        <v>63</v>
      </c>
      <c r="B80" s="240" t="s">
        <v>195</v>
      </c>
      <c r="C80" s="241">
        <v>80000</v>
      </c>
    </row>
    <row r="81" spans="1:3" s="138" customFormat="1" ht="30.75">
      <c r="A81" s="221">
        <v>64</v>
      </c>
      <c r="B81" s="240" t="s">
        <v>196</v>
      </c>
      <c r="C81" s="241">
        <v>50000</v>
      </c>
    </row>
    <row r="82" spans="1:3" s="138" customFormat="1" ht="30.75">
      <c r="A82" s="221">
        <v>65</v>
      </c>
      <c r="B82" s="240" t="s">
        <v>197</v>
      </c>
      <c r="C82" s="241">
        <v>90000</v>
      </c>
    </row>
    <row r="83" spans="1:3" s="138" customFormat="1" ht="30.75">
      <c r="A83" s="221">
        <v>66</v>
      </c>
      <c r="B83" s="240" t="s">
        <v>198</v>
      </c>
      <c r="C83" s="241">
        <v>10000</v>
      </c>
    </row>
    <row r="84" spans="1:3" s="138" customFormat="1" ht="30.75">
      <c r="A84" s="221">
        <v>67</v>
      </c>
      <c r="B84" s="240" t="s">
        <v>199</v>
      </c>
      <c r="C84" s="241">
        <v>-15000</v>
      </c>
    </row>
    <row r="85" spans="1:3" s="138" customFormat="1" ht="30.75">
      <c r="A85" s="221">
        <v>68</v>
      </c>
      <c r="B85" s="240" t="s">
        <v>200</v>
      </c>
      <c r="C85" s="241">
        <v>-53200</v>
      </c>
    </row>
    <row r="86" spans="1:3" s="138" customFormat="1" ht="30.75">
      <c r="A86" s="221">
        <v>69</v>
      </c>
      <c r="B86" s="240" t="s">
        <v>201</v>
      </c>
      <c r="C86" s="241">
        <v>-45000</v>
      </c>
    </row>
    <row r="87" spans="1:3" s="138" customFormat="1" ht="30.75">
      <c r="A87" s="221">
        <v>70</v>
      </c>
      <c r="B87" s="240" t="s">
        <v>202</v>
      </c>
      <c r="C87" s="241">
        <v>-36000</v>
      </c>
    </row>
    <row r="88" spans="1:3" s="138" customFormat="1" ht="30.75">
      <c r="A88" s="221">
        <v>71</v>
      </c>
      <c r="B88" s="240" t="s">
        <v>203</v>
      </c>
      <c r="C88" s="241">
        <v>-4000</v>
      </c>
    </row>
    <row r="89" spans="1:3" s="138" customFormat="1" ht="30.75">
      <c r="A89" s="221">
        <v>72</v>
      </c>
      <c r="B89" s="240" t="s">
        <v>204</v>
      </c>
      <c r="C89" s="241">
        <v>-122000</v>
      </c>
    </row>
    <row r="90" spans="1:3" s="138" customFormat="1" ht="30.75">
      <c r="A90" s="221">
        <v>73</v>
      </c>
      <c r="B90" s="240" t="s">
        <v>205</v>
      </c>
      <c r="C90" s="241">
        <v>-152000</v>
      </c>
    </row>
    <row r="91" spans="1:3" s="138" customFormat="1" ht="61.5">
      <c r="A91" s="221">
        <v>74</v>
      </c>
      <c r="B91" s="240" t="s">
        <v>206</v>
      </c>
      <c r="C91" s="241">
        <v>110000</v>
      </c>
    </row>
    <row r="92" spans="1:3" s="138" customFormat="1" ht="30.75">
      <c r="A92" s="221">
        <v>75</v>
      </c>
      <c r="B92" s="240" t="s">
        <v>207</v>
      </c>
      <c r="C92" s="241">
        <v>-263000</v>
      </c>
    </row>
    <row r="93" spans="1:3" s="138" customFormat="1" ht="30.75">
      <c r="A93" s="221">
        <v>76</v>
      </c>
      <c r="B93" s="240" t="s">
        <v>185</v>
      </c>
      <c r="C93" s="241">
        <f>-966000+537000-60000</f>
        <v>-489000</v>
      </c>
    </row>
    <row r="94" spans="1:3" s="138" customFormat="1" ht="30.75">
      <c r="A94" s="221">
        <v>77</v>
      </c>
      <c r="B94" s="240" t="s">
        <v>208</v>
      </c>
      <c r="C94" s="241">
        <v>200000</v>
      </c>
    </row>
    <row r="95" spans="1:3" s="138" customFormat="1" ht="30.75">
      <c r="A95" s="221">
        <v>78</v>
      </c>
      <c r="B95" s="240" t="s">
        <v>209</v>
      </c>
      <c r="C95" s="241">
        <v>55000</v>
      </c>
    </row>
    <row r="96" spans="1:3" s="138" customFormat="1" ht="61.5">
      <c r="A96" s="221">
        <v>79</v>
      </c>
      <c r="B96" s="240" t="s">
        <v>210</v>
      </c>
      <c r="C96" s="241">
        <v>100000</v>
      </c>
    </row>
    <row r="97" spans="1:3" s="138" customFormat="1" ht="61.5">
      <c r="A97" s="221">
        <v>80</v>
      </c>
      <c r="B97" s="240" t="s">
        <v>211</v>
      </c>
      <c r="C97" s="241">
        <v>100000</v>
      </c>
    </row>
    <row r="98" spans="1:3" s="138" customFormat="1" ht="61.5">
      <c r="A98" s="221">
        <v>81</v>
      </c>
      <c r="B98" s="240" t="s">
        <v>212</v>
      </c>
      <c r="C98" s="241">
        <v>-80000</v>
      </c>
    </row>
    <row r="99" spans="1:3" s="138" customFormat="1" ht="42" customHeight="1">
      <c r="A99" s="221">
        <v>82</v>
      </c>
      <c r="B99" s="240" t="s">
        <v>213</v>
      </c>
      <c r="C99" s="241">
        <v>80000</v>
      </c>
    </row>
    <row r="100" spans="1:3" s="138" customFormat="1" ht="30.75">
      <c r="A100" s="221">
        <v>83</v>
      </c>
      <c r="B100" s="240" t="s">
        <v>214</v>
      </c>
      <c r="C100" s="241">
        <v>50000</v>
      </c>
    </row>
    <row r="101" spans="1:3" s="138" customFormat="1" ht="30.75">
      <c r="A101" s="221">
        <v>84</v>
      </c>
      <c r="B101" s="240" t="s">
        <v>215</v>
      </c>
      <c r="C101" s="241">
        <v>38000</v>
      </c>
    </row>
    <row r="102" spans="1:3" s="138" customFormat="1" ht="30.75">
      <c r="A102" s="221">
        <v>85</v>
      </c>
      <c r="B102" s="240" t="s">
        <v>216</v>
      </c>
      <c r="C102" s="241">
        <v>100000</v>
      </c>
    </row>
    <row r="103" spans="1:3" s="138" customFormat="1" ht="30.75">
      <c r="A103" s="221">
        <v>86</v>
      </c>
      <c r="B103" s="240" t="s">
        <v>217</v>
      </c>
      <c r="C103" s="241">
        <v>-137000</v>
      </c>
    </row>
    <row r="104" spans="1:3" s="138" customFormat="1" ht="30.75">
      <c r="A104" s="221">
        <v>87</v>
      </c>
      <c r="B104" s="240" t="s">
        <v>218</v>
      </c>
      <c r="C104" s="241">
        <v>300000</v>
      </c>
    </row>
    <row r="105" spans="1:3" s="138" customFormat="1" ht="61.5">
      <c r="A105" s="221">
        <v>88</v>
      </c>
      <c r="B105" s="240" t="s">
        <v>219</v>
      </c>
      <c r="C105" s="241">
        <v>-130000</v>
      </c>
    </row>
    <row r="106" spans="1:3" s="138" customFormat="1" ht="61.5">
      <c r="A106" s="221">
        <v>89</v>
      </c>
      <c r="B106" s="240" t="s">
        <v>220</v>
      </c>
      <c r="C106" s="241">
        <v>130000</v>
      </c>
    </row>
    <row r="107" spans="1:3" s="138" customFormat="1" ht="61.5">
      <c r="A107" s="221">
        <v>90</v>
      </c>
      <c r="B107" s="249" t="s">
        <v>98</v>
      </c>
      <c r="C107" s="250">
        <v>60000</v>
      </c>
    </row>
    <row r="108" spans="1:3" ht="30.75">
      <c r="A108" s="221">
        <v>91</v>
      </c>
      <c r="B108" s="230" t="s">
        <v>238</v>
      </c>
      <c r="C108" s="199">
        <f>SUM(C109:C115)</f>
        <v>0</v>
      </c>
    </row>
    <row r="109" spans="1:3" ht="61.5">
      <c r="A109" s="221">
        <v>92</v>
      </c>
      <c r="B109" s="223" t="s">
        <v>172</v>
      </c>
      <c r="C109" s="205">
        <v>-64000</v>
      </c>
    </row>
    <row r="110" spans="1:3" ht="61.5">
      <c r="A110" s="221">
        <v>93</v>
      </c>
      <c r="B110" s="223" t="s">
        <v>173</v>
      </c>
      <c r="C110" s="205">
        <v>-25000</v>
      </c>
    </row>
    <row r="111" spans="1:3" ht="30.75">
      <c r="A111" s="221">
        <v>94</v>
      </c>
      <c r="B111" s="223" t="s">
        <v>174</v>
      </c>
      <c r="C111" s="205">
        <v>-60000</v>
      </c>
    </row>
    <row r="112" spans="1:3" ht="30.75">
      <c r="A112" s="221">
        <v>95</v>
      </c>
      <c r="B112" s="223" t="s">
        <v>175</v>
      </c>
      <c r="C112" s="205">
        <v>-60000</v>
      </c>
    </row>
    <row r="113" spans="1:3" ht="61.5">
      <c r="A113" s="221">
        <v>96</v>
      </c>
      <c r="B113" s="223" t="s">
        <v>176</v>
      </c>
      <c r="C113" s="205">
        <v>206000</v>
      </c>
    </row>
    <row r="114" spans="1:3" ht="61.5">
      <c r="A114" s="221">
        <v>97</v>
      </c>
      <c r="B114" s="223" t="s">
        <v>177</v>
      </c>
      <c r="C114" s="205">
        <v>-27000</v>
      </c>
    </row>
    <row r="115" spans="1:3" ht="61.5">
      <c r="A115" s="221">
        <v>98</v>
      </c>
      <c r="B115" s="223" t="s">
        <v>178</v>
      </c>
      <c r="C115" s="205">
        <v>30000</v>
      </c>
    </row>
    <row r="116" spans="1:3" ht="30.75">
      <c r="A116" s="221">
        <v>99</v>
      </c>
      <c r="B116" s="110" t="s">
        <v>181</v>
      </c>
      <c r="C116" s="109">
        <f>C119+C124+C117</f>
        <v>-827000</v>
      </c>
    </row>
    <row r="117" spans="1:3" s="138" customFormat="1" ht="30.75">
      <c r="A117" s="221">
        <v>100</v>
      </c>
      <c r="B117" s="200" t="s">
        <v>155</v>
      </c>
      <c r="C117" s="231">
        <f>C118</f>
        <v>-477000</v>
      </c>
    </row>
    <row r="118" spans="1:3" s="138" customFormat="1" ht="30.75">
      <c r="A118" s="221">
        <v>101</v>
      </c>
      <c r="B118" s="240" t="s">
        <v>185</v>
      </c>
      <c r="C118" s="233">
        <f>-537000+60000</f>
        <v>-477000</v>
      </c>
    </row>
    <row r="119" spans="1:3" ht="30.75">
      <c r="A119" s="221">
        <v>102</v>
      </c>
      <c r="B119" s="200" t="s">
        <v>239</v>
      </c>
      <c r="C119" s="231">
        <f>C120+C121</f>
        <v>-350000</v>
      </c>
    </row>
    <row r="120" spans="1:3" ht="30.75">
      <c r="A120" s="221">
        <v>103</v>
      </c>
      <c r="B120" s="223" t="s">
        <v>97</v>
      </c>
      <c r="C120" s="205">
        <v>-150000</v>
      </c>
    </row>
    <row r="121" spans="1:3" ht="30.75">
      <c r="A121" s="221">
        <v>104</v>
      </c>
      <c r="B121" s="223" t="s">
        <v>182</v>
      </c>
      <c r="C121" s="205">
        <v>-200000</v>
      </c>
    </row>
    <row r="122" spans="1:3" ht="30.75">
      <c r="A122" s="221">
        <v>105</v>
      </c>
      <c r="B122" s="218" t="s">
        <v>180</v>
      </c>
      <c r="C122" s="224"/>
    </row>
    <row r="123" spans="1:3" s="138" customFormat="1" ht="30.75">
      <c r="A123" s="221">
        <v>106</v>
      </c>
      <c r="B123" s="230" t="s">
        <v>155</v>
      </c>
      <c r="C123" s="205"/>
    </row>
    <row r="124" spans="1:3" s="138" customFormat="1" ht="61.5">
      <c r="A124" s="221">
        <v>107</v>
      </c>
      <c r="B124" s="230" t="s">
        <v>333</v>
      </c>
      <c r="C124" s="205"/>
    </row>
    <row r="125" spans="1:3" s="138" customFormat="1" ht="61.5">
      <c r="A125" s="221">
        <v>108</v>
      </c>
      <c r="B125" s="230" t="s">
        <v>334</v>
      </c>
      <c r="C125" s="205"/>
    </row>
    <row r="126" ht="30.75">
      <c r="B126" s="137" t="s">
        <v>18</v>
      </c>
    </row>
  </sheetData>
  <sheetProtection/>
  <mergeCells count="2">
    <mergeCell ref="B52:C52"/>
    <mergeCell ref="A2:C2"/>
  </mergeCells>
  <printOptions/>
  <pageMargins left="0.5118110236220472" right="0.31496062992125984" top="0.4330708661417323" bottom="0.2755905511811024" header="0.15748031496062992" footer="0.31496062992125984"/>
  <pageSetup fitToHeight="6" fitToWidth="1" horizontalDpi="600" verticalDpi="600" orientation="portrait" paperSize="9" scale="34" r:id="rId1"/>
</worksheet>
</file>

<file path=xl/worksheets/sheet2.xml><?xml version="1.0" encoding="utf-8"?>
<worksheet xmlns="http://schemas.openxmlformats.org/spreadsheetml/2006/main" xmlns:r="http://schemas.openxmlformats.org/officeDocument/2006/relationships">
  <sheetPr>
    <pageSetUpPr fitToPage="1"/>
  </sheetPr>
  <dimension ref="A1:IQ335"/>
  <sheetViews>
    <sheetView zoomScale="70" zoomScaleNormal="70" zoomScalePageLayoutView="0" workbookViewId="0" topLeftCell="A118">
      <selection activeCell="B128" sqref="B128"/>
    </sheetView>
  </sheetViews>
  <sheetFormatPr defaultColWidth="9.125" defaultRowHeight="12.75"/>
  <cols>
    <col min="1" max="1" width="201.75390625" style="1" customWidth="1"/>
    <col min="2" max="2" width="32.00390625" style="146" bestFit="1" customWidth="1"/>
    <col min="3" max="3" width="42.75390625" style="4" customWidth="1"/>
    <col min="4" max="4" width="32.625" style="146" customWidth="1"/>
    <col min="5" max="5" width="13.875" style="1" hidden="1" customWidth="1"/>
    <col min="6" max="6" width="18.375" style="1" hidden="1" customWidth="1"/>
    <col min="7" max="7" width="24.125" style="1" hidden="1" customWidth="1"/>
    <col min="8" max="8" width="17.375" style="1" hidden="1" customWidth="1"/>
    <col min="9" max="9" width="12.25390625" style="1" hidden="1" customWidth="1"/>
    <col min="10" max="10" width="11.625" style="8" hidden="1" customWidth="1"/>
    <col min="11" max="11" width="10.875" style="8" hidden="1" customWidth="1"/>
    <col min="12" max="23" width="0" style="1" hidden="1" customWidth="1"/>
    <col min="24" max="16384" width="9.125" style="1" customWidth="1"/>
  </cols>
  <sheetData>
    <row r="1" spans="3:4" ht="106.5" customHeight="1" hidden="1">
      <c r="C1" s="246" t="s">
        <v>320</v>
      </c>
      <c r="D1" s="247"/>
    </row>
    <row r="2" spans="1:4" ht="15" customHeight="1" hidden="1">
      <c r="A2" s="3"/>
      <c r="B2" s="147"/>
      <c r="D2" s="147"/>
    </row>
    <row r="3" spans="1:4" ht="78.75" customHeight="1">
      <c r="A3" s="248" t="s">
        <v>229</v>
      </c>
      <c r="B3" s="248"/>
      <c r="C3" s="248"/>
      <c r="D3" s="248"/>
    </row>
    <row r="4" spans="1:4" ht="21" customHeight="1" hidden="1">
      <c r="A4" s="2"/>
      <c r="B4" s="148"/>
      <c r="D4" s="176"/>
    </row>
    <row r="5" spans="1:4" ht="94.5" customHeight="1">
      <c r="A5" s="197" t="s">
        <v>235</v>
      </c>
      <c r="B5" s="197" t="s">
        <v>317</v>
      </c>
      <c r="C5" s="198" t="s">
        <v>236</v>
      </c>
      <c r="D5" s="197" t="s">
        <v>318</v>
      </c>
    </row>
    <row r="6" spans="1:4" ht="19.5" customHeight="1">
      <c r="A6" s="85">
        <v>1</v>
      </c>
      <c r="B6" s="149">
        <v>2</v>
      </c>
      <c r="C6" s="101">
        <v>3</v>
      </c>
      <c r="D6" s="149">
        <v>4</v>
      </c>
    </row>
    <row r="7" spans="1:239" s="97" customFormat="1" ht="30.75" hidden="1">
      <c r="A7" s="94" t="s">
        <v>321</v>
      </c>
      <c r="B7" s="143"/>
      <c r="C7" s="100"/>
      <c r="D7" s="177"/>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row>
    <row r="8" spans="1:239" s="111" customFormat="1" ht="8.25" customHeight="1">
      <c r="A8" s="112"/>
      <c r="B8" s="90"/>
      <c r="C8" s="88"/>
      <c r="D8" s="178"/>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row>
    <row r="9" spans="1:239" s="97" customFormat="1" ht="30" hidden="1">
      <c r="A9" s="93" t="s">
        <v>319</v>
      </c>
      <c r="B9" s="95">
        <v>979218720</v>
      </c>
      <c r="C9" s="109">
        <f>C10+C11+C12+C13+C14+C15</f>
        <v>2860331</v>
      </c>
      <c r="D9" s="183">
        <f>B9+C9</f>
        <v>982079051</v>
      </c>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row>
    <row r="10" spans="1:239" s="97" customFormat="1" ht="246" customHeight="1" hidden="1">
      <c r="A10" s="99" t="s">
        <v>322</v>
      </c>
      <c r="B10" s="90">
        <v>20041300</v>
      </c>
      <c r="C10" s="102">
        <v>315700</v>
      </c>
      <c r="D10" s="175">
        <f>B10+C10</f>
        <v>20357000</v>
      </c>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row>
    <row r="11" spans="1:239" s="97" customFormat="1" ht="62.25" customHeight="1" hidden="1">
      <c r="A11" s="99" t="s">
        <v>100</v>
      </c>
      <c r="B11" s="90">
        <v>6400000</v>
      </c>
      <c r="C11" s="102">
        <v>1322100</v>
      </c>
      <c r="D11" s="175">
        <f>B11+C11</f>
        <v>7722100</v>
      </c>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row>
    <row r="12" spans="1:239" s="97" customFormat="1" ht="89.25" customHeight="1" hidden="1">
      <c r="A12" s="99" t="s">
        <v>43</v>
      </c>
      <c r="B12" s="90"/>
      <c r="C12" s="102">
        <v>847205</v>
      </c>
      <c r="D12" s="175"/>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row>
    <row r="13" spans="1:239" s="97" customFormat="1" ht="93" customHeight="1" hidden="1">
      <c r="A13" s="99" t="s">
        <v>45</v>
      </c>
      <c r="B13" s="90"/>
      <c r="C13" s="102">
        <v>74522</v>
      </c>
      <c r="D13" s="175"/>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row>
    <row r="14" spans="1:239" s="97" customFormat="1" ht="123" customHeight="1" hidden="1">
      <c r="A14" s="99" t="s">
        <v>52</v>
      </c>
      <c r="B14" s="90"/>
      <c r="C14" s="102">
        <v>250000</v>
      </c>
      <c r="D14" s="175"/>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row>
    <row r="15" spans="1:239" s="97" customFormat="1" ht="93.75" customHeight="1" hidden="1">
      <c r="A15" s="99" t="s">
        <v>276</v>
      </c>
      <c r="B15" s="90"/>
      <c r="C15" s="102">
        <v>50804</v>
      </c>
      <c r="D15" s="175"/>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row>
    <row r="16" spans="1:239" s="97" customFormat="1" ht="6.75" customHeight="1" hidden="1">
      <c r="A16" s="99"/>
      <c r="B16" s="90"/>
      <c r="C16" s="84"/>
      <c r="D16" s="175">
        <f>B16+C16</f>
        <v>0</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row>
    <row r="17" spans="1:239" s="97" customFormat="1" ht="30" hidden="1">
      <c r="A17" s="93" t="s">
        <v>234</v>
      </c>
      <c r="B17" s="95">
        <v>984625952</v>
      </c>
      <c r="C17" s="109">
        <f>C19+C26</f>
        <v>2860331</v>
      </c>
      <c r="D17" s="108">
        <f>B17+C17</f>
        <v>987486283</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row>
    <row r="18" spans="1:239" s="111" customFormat="1" ht="6" customHeight="1" hidden="1">
      <c r="A18" s="98"/>
      <c r="B18" s="90"/>
      <c r="C18" s="88"/>
      <c r="D18" s="178"/>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row>
    <row r="19" spans="1:239" s="97" customFormat="1" ht="30.75" hidden="1">
      <c r="A19" s="110" t="s">
        <v>42</v>
      </c>
      <c r="B19" s="143"/>
      <c r="C19" s="109">
        <f>C20+C21+C22+C23+C24+C25</f>
        <v>2860331</v>
      </c>
      <c r="D19" s="179"/>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row>
    <row r="20" spans="1:239" s="97" customFormat="1" ht="96" customHeight="1" hidden="1">
      <c r="A20" s="99" t="s">
        <v>324</v>
      </c>
      <c r="B20" s="90">
        <v>16407800</v>
      </c>
      <c r="C20" s="102">
        <v>315700</v>
      </c>
      <c r="D20" s="175">
        <f>B20+C20</f>
        <v>16723500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row>
    <row r="21" spans="1:239" s="97" customFormat="1" ht="123" hidden="1">
      <c r="A21" s="141" t="s">
        <v>2</v>
      </c>
      <c r="B21" s="120">
        <v>4500795</v>
      </c>
      <c r="C21" s="102">
        <v>1322100</v>
      </c>
      <c r="D21" s="175">
        <f>B21+C21</f>
        <v>5822895</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row>
    <row r="22" spans="1:239" s="97" customFormat="1" ht="123" hidden="1">
      <c r="A22" s="141" t="s">
        <v>44</v>
      </c>
      <c r="B22" s="120"/>
      <c r="C22" s="102">
        <v>847205</v>
      </c>
      <c r="D22" s="175"/>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row>
    <row r="23" spans="1:239" s="97" customFormat="1" ht="123" hidden="1">
      <c r="A23" s="141" t="s">
        <v>46</v>
      </c>
      <c r="B23" s="120"/>
      <c r="C23" s="102">
        <v>74522</v>
      </c>
      <c r="D23" s="175"/>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row>
    <row r="24" spans="1:239" s="97" customFormat="1" ht="152.25" customHeight="1" hidden="1">
      <c r="A24" s="141" t="s">
        <v>58</v>
      </c>
      <c r="B24" s="120"/>
      <c r="C24" s="102">
        <v>250000</v>
      </c>
      <c r="D24" s="175"/>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row>
    <row r="25" spans="1:239" s="97" customFormat="1" ht="122.25" customHeight="1" hidden="1">
      <c r="A25" s="141" t="s">
        <v>277</v>
      </c>
      <c r="B25" s="120"/>
      <c r="C25" s="102">
        <v>50804</v>
      </c>
      <c r="D25" s="175"/>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row>
    <row r="26" spans="1:239" s="97" customFormat="1" ht="30.75" hidden="1">
      <c r="A26" s="117" t="s">
        <v>359</v>
      </c>
      <c r="B26" s="144"/>
      <c r="C26" s="109">
        <f>C27+C31+C33+C46+C55+C60+C57</f>
        <v>0</v>
      </c>
      <c r="D26" s="180"/>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row>
    <row r="27" spans="1:239" s="97" customFormat="1" ht="30" hidden="1">
      <c r="A27" s="87" t="s">
        <v>360</v>
      </c>
      <c r="B27" s="188">
        <v>10227634.8</v>
      </c>
      <c r="C27" s="109">
        <f>C28+C29+C30</f>
        <v>-269584</v>
      </c>
      <c r="D27" s="189">
        <f aca="true" t="shared" si="0" ref="D27:D33">B27+C27</f>
        <v>9958050.8</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c r="IA27" s="96"/>
      <c r="IB27" s="96"/>
      <c r="IC27" s="96"/>
      <c r="ID27" s="96"/>
      <c r="IE27" s="96"/>
    </row>
    <row r="28" spans="1:239" s="97" customFormat="1" ht="153.75" hidden="1">
      <c r="A28" s="119" t="s">
        <v>25</v>
      </c>
      <c r="B28" s="120">
        <v>460000</v>
      </c>
      <c r="C28" s="102">
        <f>-4396-2198-2198-2198-2198-2198-2198</f>
        <v>-17584</v>
      </c>
      <c r="D28" s="175">
        <f t="shared" si="0"/>
        <v>442416</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c r="EO28" s="96"/>
      <c r="EP28" s="96"/>
      <c r="EQ28" s="96"/>
      <c r="ER28" s="96"/>
      <c r="ES28" s="96"/>
      <c r="ET28" s="96"/>
      <c r="EU28" s="96"/>
      <c r="EV28" s="96"/>
      <c r="EW28" s="96"/>
      <c r="EX28" s="96"/>
      <c r="EY28" s="96"/>
      <c r="EZ28" s="96"/>
      <c r="FA28" s="96"/>
      <c r="FB28" s="96"/>
      <c r="FC28" s="96"/>
      <c r="FD28" s="96"/>
      <c r="FE28" s="96"/>
      <c r="FF28" s="96"/>
      <c r="FG28" s="96"/>
      <c r="FH28" s="96"/>
      <c r="FI28" s="96"/>
      <c r="FJ28" s="96"/>
      <c r="FK28" s="96"/>
      <c r="FL28" s="96"/>
      <c r="FM28" s="96"/>
      <c r="FN28" s="96"/>
      <c r="FO28" s="96"/>
      <c r="FP28" s="96"/>
      <c r="FQ28" s="96"/>
      <c r="FR28" s="96"/>
      <c r="FS28" s="96"/>
      <c r="FT28" s="96"/>
      <c r="FU28" s="96"/>
      <c r="FV28" s="96"/>
      <c r="FW28" s="96"/>
      <c r="FX28" s="96"/>
      <c r="FY28" s="96"/>
      <c r="FZ28" s="96"/>
      <c r="GA28" s="96"/>
      <c r="GB28" s="96"/>
      <c r="GC28" s="96"/>
      <c r="GD28" s="96"/>
      <c r="GE28" s="96"/>
      <c r="GF28" s="96"/>
      <c r="GG28" s="96"/>
      <c r="GH28" s="96"/>
      <c r="GI28" s="96"/>
      <c r="GJ28" s="96"/>
      <c r="GK28" s="96"/>
      <c r="GL28" s="96"/>
      <c r="GM28" s="96"/>
      <c r="GN28" s="96"/>
      <c r="GO28" s="96"/>
      <c r="GP28" s="96"/>
      <c r="GQ28" s="96"/>
      <c r="GR28" s="96"/>
      <c r="GS28" s="96"/>
      <c r="GT28" s="96"/>
      <c r="GU28" s="96"/>
      <c r="GV28" s="96"/>
      <c r="GW28" s="96"/>
      <c r="GX28" s="96"/>
      <c r="GY28" s="96"/>
      <c r="GZ28" s="96"/>
      <c r="HA28" s="96"/>
      <c r="HB28" s="96"/>
      <c r="HC28" s="96"/>
      <c r="HD28" s="96"/>
      <c r="HE28" s="96"/>
      <c r="HF28" s="96"/>
      <c r="HG28" s="96"/>
      <c r="HH28" s="96"/>
      <c r="HI28" s="96"/>
      <c r="HJ28" s="96"/>
      <c r="HK28" s="96"/>
      <c r="HL28" s="96"/>
      <c r="HM28" s="96"/>
      <c r="HN28" s="96"/>
      <c r="HO28" s="96"/>
      <c r="HP28" s="96"/>
      <c r="HQ28" s="96"/>
      <c r="HR28" s="96"/>
      <c r="HS28" s="96"/>
      <c r="HT28" s="96"/>
      <c r="HU28" s="96"/>
      <c r="HV28" s="96"/>
      <c r="HW28" s="96"/>
      <c r="HX28" s="96"/>
      <c r="HY28" s="96"/>
      <c r="HZ28" s="96"/>
      <c r="IA28" s="96"/>
      <c r="IB28" s="96"/>
      <c r="IC28" s="96"/>
      <c r="ID28" s="96"/>
      <c r="IE28" s="96"/>
    </row>
    <row r="29" spans="1:239" s="97" customFormat="1" ht="61.5" hidden="1">
      <c r="A29" s="119" t="s">
        <v>38</v>
      </c>
      <c r="B29" s="120">
        <v>715300</v>
      </c>
      <c r="C29" s="102">
        <v>-279000</v>
      </c>
      <c r="D29" s="175">
        <f t="shared" si="0"/>
        <v>436300</v>
      </c>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c r="EO29" s="96"/>
      <c r="EP29" s="96"/>
      <c r="EQ29" s="96"/>
      <c r="ER29" s="96"/>
      <c r="ES29" s="96"/>
      <c r="ET29" s="96"/>
      <c r="EU29" s="96"/>
      <c r="EV29" s="96"/>
      <c r="EW29" s="96"/>
      <c r="EX29" s="96"/>
      <c r="EY29" s="96"/>
      <c r="EZ29" s="96"/>
      <c r="FA29" s="96"/>
      <c r="FB29" s="96"/>
      <c r="FC29" s="96"/>
      <c r="FD29" s="96"/>
      <c r="FE29" s="96"/>
      <c r="FF29" s="96"/>
      <c r="FG29" s="96"/>
      <c r="FH29" s="96"/>
      <c r="FI29" s="96"/>
      <c r="FJ29" s="96"/>
      <c r="FK29" s="96"/>
      <c r="FL29" s="96"/>
      <c r="FM29" s="96"/>
      <c r="FN29" s="96"/>
      <c r="FO29" s="96"/>
      <c r="FP29" s="96"/>
      <c r="FQ29" s="96"/>
      <c r="FR29" s="96"/>
      <c r="FS29" s="96"/>
      <c r="FT29" s="96"/>
      <c r="FU29" s="96"/>
      <c r="FV29" s="96"/>
      <c r="FW29" s="96"/>
      <c r="FX29" s="96"/>
      <c r="FY29" s="96"/>
      <c r="FZ29" s="96"/>
      <c r="GA29" s="96"/>
      <c r="GB29" s="96"/>
      <c r="GC29" s="96"/>
      <c r="GD29" s="96"/>
      <c r="GE29" s="96"/>
      <c r="GF29" s="96"/>
      <c r="GG29" s="96"/>
      <c r="GH29" s="96"/>
      <c r="GI29" s="96"/>
      <c r="GJ29" s="96"/>
      <c r="GK29" s="96"/>
      <c r="GL29" s="96"/>
      <c r="GM29" s="96"/>
      <c r="GN29" s="96"/>
      <c r="GO29" s="96"/>
      <c r="GP29" s="96"/>
      <c r="GQ29" s="96"/>
      <c r="GR29" s="96"/>
      <c r="GS29" s="96"/>
      <c r="GT29" s="96"/>
      <c r="GU29" s="96"/>
      <c r="GV29" s="96"/>
      <c r="GW29" s="96"/>
      <c r="GX29" s="96"/>
      <c r="GY29" s="96"/>
      <c r="GZ29" s="96"/>
      <c r="HA29" s="96"/>
      <c r="HB29" s="96"/>
      <c r="HC29" s="96"/>
      <c r="HD29" s="96"/>
      <c r="HE29" s="96"/>
      <c r="HF29" s="96"/>
      <c r="HG29" s="96"/>
      <c r="HH29" s="96"/>
      <c r="HI29" s="96"/>
      <c r="HJ29" s="96"/>
      <c r="HK29" s="96"/>
      <c r="HL29" s="96"/>
      <c r="HM29" s="96"/>
      <c r="HN29" s="96"/>
      <c r="HO29" s="96"/>
      <c r="HP29" s="96"/>
      <c r="HQ29" s="96"/>
      <c r="HR29" s="96"/>
      <c r="HS29" s="96"/>
      <c r="HT29" s="96"/>
      <c r="HU29" s="96"/>
      <c r="HV29" s="96"/>
      <c r="HW29" s="96"/>
      <c r="HX29" s="96"/>
      <c r="HY29" s="96"/>
      <c r="HZ29" s="96"/>
      <c r="IA29" s="96"/>
      <c r="IB29" s="96"/>
      <c r="IC29" s="96"/>
      <c r="ID29" s="96"/>
      <c r="IE29" s="96"/>
    </row>
    <row r="30" spans="1:239" s="97" customFormat="1" ht="30.75" hidden="1">
      <c r="A30" s="119" t="s">
        <v>48</v>
      </c>
      <c r="B30" s="120"/>
      <c r="C30" s="102">
        <v>27000</v>
      </c>
      <c r="D30" s="175"/>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c r="EO30" s="96"/>
      <c r="EP30" s="96"/>
      <c r="EQ30" s="96"/>
      <c r="ER30" s="96"/>
      <c r="ES30" s="96"/>
      <c r="ET30" s="96"/>
      <c r="EU30" s="96"/>
      <c r="EV30" s="96"/>
      <c r="EW30" s="96"/>
      <c r="EX30" s="96"/>
      <c r="EY30" s="96"/>
      <c r="EZ30" s="96"/>
      <c r="FA30" s="96"/>
      <c r="FB30" s="96"/>
      <c r="FC30" s="96"/>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96"/>
      <c r="GI30" s="96"/>
      <c r="GJ30" s="96"/>
      <c r="GK30" s="96"/>
      <c r="GL30" s="96"/>
      <c r="GM30" s="96"/>
      <c r="GN30" s="96"/>
      <c r="GO30" s="96"/>
      <c r="GP30" s="96"/>
      <c r="GQ30" s="96"/>
      <c r="GR30" s="96"/>
      <c r="GS30" s="96"/>
      <c r="GT30" s="96"/>
      <c r="GU30" s="96"/>
      <c r="GV30" s="96"/>
      <c r="GW30" s="96"/>
      <c r="GX30" s="96"/>
      <c r="GY30" s="96"/>
      <c r="GZ30" s="96"/>
      <c r="HA30" s="96"/>
      <c r="HB30" s="96"/>
      <c r="HC30" s="96"/>
      <c r="HD30" s="96"/>
      <c r="HE30" s="96"/>
      <c r="HF30" s="96"/>
      <c r="HG30" s="96"/>
      <c r="HH30" s="96"/>
      <c r="HI30" s="96"/>
      <c r="HJ30" s="96"/>
      <c r="HK30" s="96"/>
      <c r="HL30" s="96"/>
      <c r="HM30" s="96"/>
      <c r="HN30" s="96"/>
      <c r="HO30" s="96"/>
      <c r="HP30" s="96"/>
      <c r="HQ30" s="96"/>
      <c r="HR30" s="96"/>
      <c r="HS30" s="96"/>
      <c r="HT30" s="96"/>
      <c r="HU30" s="96"/>
      <c r="HV30" s="96"/>
      <c r="HW30" s="96"/>
      <c r="HX30" s="96"/>
      <c r="HY30" s="96"/>
      <c r="HZ30" s="96"/>
      <c r="IA30" s="96"/>
      <c r="IB30" s="96"/>
      <c r="IC30" s="96"/>
      <c r="ID30" s="96"/>
      <c r="IE30" s="96"/>
    </row>
    <row r="31" spans="1:239" s="97" customFormat="1" ht="30" hidden="1">
      <c r="A31" s="121" t="s">
        <v>361</v>
      </c>
      <c r="B31" s="188">
        <v>360899159.4</v>
      </c>
      <c r="C31" s="103">
        <f>C32</f>
        <v>17584</v>
      </c>
      <c r="D31" s="189">
        <f t="shared" si="0"/>
        <v>360916743.4</v>
      </c>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c r="EO31" s="96"/>
      <c r="EP31" s="96"/>
      <c r="EQ31" s="96"/>
      <c r="ER31" s="96"/>
      <c r="ES31" s="96"/>
      <c r="ET31" s="96"/>
      <c r="EU31" s="96"/>
      <c r="EV31" s="96"/>
      <c r="EW31" s="96"/>
      <c r="EX31" s="96"/>
      <c r="EY31" s="96"/>
      <c r="EZ31" s="96"/>
      <c r="FA31" s="96"/>
      <c r="FB31" s="96"/>
      <c r="FC31" s="96"/>
      <c r="FD31" s="96"/>
      <c r="FE31" s="96"/>
      <c r="FF31" s="96"/>
      <c r="FG31" s="96"/>
      <c r="FH31" s="96"/>
      <c r="FI31" s="96"/>
      <c r="FJ31" s="96"/>
      <c r="FK31" s="96"/>
      <c r="FL31" s="96"/>
      <c r="FM31" s="96"/>
      <c r="FN31" s="96"/>
      <c r="FO31" s="96"/>
      <c r="FP31" s="96"/>
      <c r="FQ31" s="96"/>
      <c r="FR31" s="96"/>
      <c r="FS31" s="96"/>
      <c r="FT31" s="96"/>
      <c r="FU31" s="96"/>
      <c r="FV31" s="96"/>
      <c r="FW31" s="96"/>
      <c r="FX31" s="96"/>
      <c r="FY31" s="96"/>
      <c r="FZ31" s="96"/>
      <c r="GA31" s="96"/>
      <c r="GB31" s="96"/>
      <c r="GC31" s="96"/>
      <c r="GD31" s="96"/>
      <c r="GE31" s="96"/>
      <c r="GF31" s="96"/>
      <c r="GG31" s="96"/>
      <c r="GH31" s="96"/>
      <c r="GI31" s="96"/>
      <c r="GJ31" s="96"/>
      <c r="GK31" s="96"/>
      <c r="GL31" s="96"/>
      <c r="GM31" s="96"/>
      <c r="GN31" s="96"/>
      <c r="GO31" s="96"/>
      <c r="GP31" s="96"/>
      <c r="GQ31" s="96"/>
      <c r="GR31" s="96"/>
      <c r="GS31" s="96"/>
      <c r="GT31" s="96"/>
      <c r="GU31" s="96"/>
      <c r="GV31" s="96"/>
      <c r="GW31" s="96"/>
      <c r="GX31" s="96"/>
      <c r="GY31" s="96"/>
      <c r="GZ31" s="96"/>
      <c r="HA31" s="96"/>
      <c r="HB31" s="96"/>
      <c r="HC31" s="96"/>
      <c r="HD31" s="96"/>
      <c r="HE31" s="96"/>
      <c r="HF31" s="96"/>
      <c r="HG31" s="96"/>
      <c r="HH31" s="96"/>
      <c r="HI31" s="96"/>
      <c r="HJ31" s="96"/>
      <c r="HK31" s="96"/>
      <c r="HL31" s="96"/>
      <c r="HM31" s="96"/>
      <c r="HN31" s="96"/>
      <c r="HO31" s="96"/>
      <c r="HP31" s="96"/>
      <c r="HQ31" s="96"/>
      <c r="HR31" s="96"/>
      <c r="HS31" s="96"/>
      <c r="HT31" s="96"/>
      <c r="HU31" s="96"/>
      <c r="HV31" s="96"/>
      <c r="HW31" s="96"/>
      <c r="HX31" s="96"/>
      <c r="HY31" s="96"/>
      <c r="HZ31" s="96"/>
      <c r="IA31" s="96"/>
      <c r="IB31" s="96"/>
      <c r="IC31" s="96"/>
      <c r="ID31" s="96"/>
      <c r="IE31" s="96"/>
    </row>
    <row r="32" spans="1:239" s="97" customFormat="1" ht="126.75" customHeight="1" hidden="1">
      <c r="A32" s="118" t="s">
        <v>228</v>
      </c>
      <c r="B32" s="90">
        <v>2412828.04</v>
      </c>
      <c r="C32" s="102">
        <f>15386+2198</f>
        <v>17584</v>
      </c>
      <c r="D32" s="175">
        <f t="shared" si="0"/>
        <v>2430412.04</v>
      </c>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c r="EO32" s="96"/>
      <c r="EP32" s="96"/>
      <c r="EQ32" s="96"/>
      <c r="ER32" s="96"/>
      <c r="ES32" s="96"/>
      <c r="ET32" s="96"/>
      <c r="EU32" s="96"/>
      <c r="EV32" s="96"/>
      <c r="EW32" s="96"/>
      <c r="EX32" s="96"/>
      <c r="EY32" s="96"/>
      <c r="EZ32" s="96"/>
      <c r="FA32" s="96"/>
      <c r="FB32" s="96"/>
      <c r="FC32" s="96"/>
      <c r="FD32" s="96"/>
      <c r="FE32" s="96"/>
      <c r="FF32" s="96"/>
      <c r="FG32" s="96"/>
      <c r="FH32" s="96"/>
      <c r="FI32" s="96"/>
      <c r="FJ32" s="96"/>
      <c r="FK32" s="96"/>
      <c r="FL32" s="96"/>
      <c r="FM32" s="96"/>
      <c r="FN32" s="96"/>
      <c r="FO32" s="96"/>
      <c r="FP32" s="96"/>
      <c r="FQ32" s="96"/>
      <c r="FR32" s="96"/>
      <c r="FS32" s="96"/>
      <c r="FT32" s="96"/>
      <c r="FU32" s="96"/>
      <c r="FV32" s="96"/>
      <c r="FW32" s="96"/>
      <c r="FX32" s="96"/>
      <c r="FY32" s="96"/>
      <c r="FZ32" s="96"/>
      <c r="GA32" s="96"/>
      <c r="GB32" s="96"/>
      <c r="GC32" s="96"/>
      <c r="GD32" s="96"/>
      <c r="GE32" s="96"/>
      <c r="GF32" s="96"/>
      <c r="GG32" s="96"/>
      <c r="GH32" s="96"/>
      <c r="GI32" s="96"/>
      <c r="GJ32" s="96"/>
      <c r="GK32" s="96"/>
      <c r="GL32" s="96"/>
      <c r="GM32" s="96"/>
      <c r="GN32" s="96"/>
      <c r="GO32" s="96"/>
      <c r="GP32" s="96"/>
      <c r="GQ32" s="96"/>
      <c r="GR32" s="96"/>
      <c r="GS32" s="96"/>
      <c r="GT32" s="96"/>
      <c r="GU32" s="96"/>
      <c r="GV32" s="96"/>
      <c r="GW32" s="96"/>
      <c r="GX32" s="96"/>
      <c r="GY32" s="96"/>
      <c r="GZ32" s="96"/>
      <c r="HA32" s="96"/>
      <c r="HB32" s="96"/>
      <c r="HC32" s="96"/>
      <c r="HD32" s="96"/>
      <c r="HE32" s="96"/>
      <c r="HF32" s="96"/>
      <c r="HG32" s="96"/>
      <c r="HH32" s="96"/>
      <c r="HI32" s="96"/>
      <c r="HJ32" s="96"/>
      <c r="HK32" s="96"/>
      <c r="HL32" s="96"/>
      <c r="HM32" s="96"/>
      <c r="HN32" s="96"/>
      <c r="HO32" s="96"/>
      <c r="HP32" s="96"/>
      <c r="HQ32" s="96"/>
      <c r="HR32" s="96"/>
      <c r="HS32" s="96"/>
      <c r="HT32" s="96"/>
      <c r="HU32" s="96"/>
      <c r="HV32" s="96"/>
      <c r="HW32" s="96"/>
      <c r="HX32" s="96"/>
      <c r="HY32" s="96"/>
      <c r="HZ32" s="96"/>
      <c r="IA32" s="96"/>
      <c r="IB32" s="96"/>
      <c r="IC32" s="96"/>
      <c r="ID32" s="96"/>
      <c r="IE32" s="96"/>
    </row>
    <row r="33" spans="1:239" s="97" customFormat="1" ht="36" customHeight="1" hidden="1">
      <c r="A33" s="87" t="s">
        <v>108</v>
      </c>
      <c r="B33" s="191">
        <v>331397270.76</v>
      </c>
      <c r="C33" s="103">
        <f>C34+C38+C42+C43+C44+C37+C45</f>
        <v>3244200</v>
      </c>
      <c r="D33" s="189">
        <f t="shared" si="0"/>
        <v>334641470.76</v>
      </c>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c r="EO33" s="96"/>
      <c r="EP33" s="96"/>
      <c r="EQ33" s="96"/>
      <c r="ER33" s="96"/>
      <c r="ES33" s="96"/>
      <c r="ET33" s="96"/>
      <c r="EU33" s="96"/>
      <c r="EV33" s="96"/>
      <c r="EW33" s="96"/>
      <c r="EX33" s="96"/>
      <c r="EY33" s="96"/>
      <c r="EZ33" s="96"/>
      <c r="FA33" s="96"/>
      <c r="FB33" s="96"/>
      <c r="FC33" s="96"/>
      <c r="FD33" s="96"/>
      <c r="FE33" s="96"/>
      <c r="FF33" s="96"/>
      <c r="FG33" s="96"/>
      <c r="FH33" s="96"/>
      <c r="FI33" s="96"/>
      <c r="FJ33" s="96"/>
      <c r="FK33" s="96"/>
      <c r="FL33" s="96"/>
      <c r="FM33" s="96"/>
      <c r="FN33" s="96"/>
      <c r="FO33" s="96"/>
      <c r="FP33" s="96"/>
      <c r="FQ33" s="96"/>
      <c r="FR33" s="96"/>
      <c r="FS33" s="96"/>
      <c r="FT33" s="96"/>
      <c r="FU33" s="96"/>
      <c r="FV33" s="96"/>
      <c r="FW33" s="96"/>
      <c r="FX33" s="96"/>
      <c r="FY33" s="96"/>
      <c r="FZ33" s="96"/>
      <c r="GA33" s="96"/>
      <c r="GB33" s="96"/>
      <c r="GC33" s="96"/>
      <c r="GD33" s="96"/>
      <c r="GE33" s="96"/>
      <c r="GF33" s="96"/>
      <c r="GG33" s="96"/>
      <c r="GH33" s="96"/>
      <c r="GI33" s="96"/>
      <c r="GJ33" s="96"/>
      <c r="GK33" s="96"/>
      <c r="GL33" s="96"/>
      <c r="GM33" s="96"/>
      <c r="GN33" s="96"/>
      <c r="GO33" s="96"/>
      <c r="GP33" s="96"/>
      <c r="GQ33" s="96"/>
      <c r="GR33" s="96"/>
      <c r="GS33" s="96"/>
      <c r="GT33" s="96"/>
      <c r="GU33" s="96"/>
      <c r="GV33" s="96"/>
      <c r="GW33" s="96"/>
      <c r="GX33" s="96"/>
      <c r="GY33" s="96"/>
      <c r="GZ33" s="96"/>
      <c r="HA33" s="96"/>
      <c r="HB33" s="96"/>
      <c r="HC33" s="96"/>
      <c r="HD33" s="96"/>
      <c r="HE33" s="96"/>
      <c r="HF33" s="96"/>
      <c r="HG33" s="96"/>
      <c r="HH33" s="96"/>
      <c r="HI33" s="96"/>
      <c r="HJ33" s="96"/>
      <c r="HK33" s="96"/>
      <c r="HL33" s="96"/>
      <c r="HM33" s="96"/>
      <c r="HN33" s="96"/>
      <c r="HO33" s="96"/>
      <c r="HP33" s="96"/>
      <c r="HQ33" s="96"/>
      <c r="HR33" s="96"/>
      <c r="HS33" s="96"/>
      <c r="HT33" s="96"/>
      <c r="HU33" s="96"/>
      <c r="HV33" s="96"/>
      <c r="HW33" s="96"/>
      <c r="HX33" s="96"/>
      <c r="HY33" s="96"/>
      <c r="HZ33" s="96"/>
      <c r="IA33" s="96"/>
      <c r="IB33" s="96"/>
      <c r="IC33" s="96"/>
      <c r="ID33" s="96"/>
      <c r="IE33" s="96"/>
    </row>
    <row r="34" spans="1:239" s="97" customFormat="1" ht="36" customHeight="1" hidden="1">
      <c r="A34" s="89" t="s">
        <v>117</v>
      </c>
      <c r="B34" s="90"/>
      <c r="C34" s="102">
        <f>C35+C36</f>
        <v>-822599</v>
      </c>
      <c r="D34" s="178"/>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row>
    <row r="35" spans="1:239" s="97" customFormat="1" ht="30.75" hidden="1">
      <c r="A35" s="124" t="s">
        <v>109</v>
      </c>
      <c r="B35" s="90">
        <v>4570100</v>
      </c>
      <c r="C35" s="123">
        <f>-50000+77401</f>
        <v>27401</v>
      </c>
      <c r="D35" s="175">
        <f>B35+C35</f>
        <v>4597501</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c r="EO35" s="96"/>
      <c r="EP35" s="96"/>
      <c r="EQ35" s="96"/>
      <c r="ER35" s="96"/>
      <c r="ES35" s="96"/>
      <c r="ET35" s="96"/>
      <c r="EU35" s="96"/>
      <c r="EV35" s="96"/>
      <c r="EW35" s="96"/>
      <c r="EX35" s="96"/>
      <c r="EY35" s="96"/>
      <c r="EZ35" s="96"/>
      <c r="FA35" s="96"/>
      <c r="FB35" s="96"/>
      <c r="FC35" s="96"/>
      <c r="FD35" s="96"/>
      <c r="FE35" s="96"/>
      <c r="FF35" s="96"/>
      <c r="FG35" s="96"/>
      <c r="FH35" s="96"/>
      <c r="FI35" s="96"/>
      <c r="FJ35" s="96"/>
      <c r="FK35" s="96"/>
      <c r="FL35" s="96"/>
      <c r="FM35" s="96"/>
      <c r="FN35" s="96"/>
      <c r="FO35" s="96"/>
      <c r="FP35" s="96"/>
      <c r="FQ35" s="96"/>
      <c r="FR35" s="96"/>
      <c r="FS35" s="96"/>
      <c r="FT35" s="96"/>
      <c r="FU35" s="96"/>
      <c r="FV35" s="96"/>
      <c r="FW35" s="96"/>
      <c r="FX35" s="96"/>
      <c r="FY35" s="96"/>
      <c r="FZ35" s="96"/>
      <c r="GA35" s="96"/>
      <c r="GB35" s="96"/>
      <c r="GC35" s="96"/>
      <c r="GD35" s="96"/>
      <c r="GE35" s="96"/>
      <c r="GF35" s="96"/>
      <c r="GG35" s="96"/>
      <c r="GH35" s="96"/>
      <c r="GI35" s="96"/>
      <c r="GJ35" s="96"/>
      <c r="GK35" s="96"/>
      <c r="GL35" s="96"/>
      <c r="GM35" s="96"/>
      <c r="GN35" s="96"/>
      <c r="GO35" s="96"/>
      <c r="GP35" s="96"/>
      <c r="GQ35" s="96"/>
      <c r="GR35" s="96"/>
      <c r="GS35" s="96"/>
      <c r="GT35" s="96"/>
      <c r="GU35" s="96"/>
      <c r="GV35" s="96"/>
      <c r="GW35" s="96"/>
      <c r="GX35" s="96"/>
      <c r="GY35" s="96"/>
      <c r="GZ35" s="96"/>
      <c r="HA35" s="96"/>
      <c r="HB35" s="96"/>
      <c r="HC35" s="96"/>
      <c r="HD35" s="96"/>
      <c r="HE35" s="96"/>
      <c r="HF35" s="96"/>
      <c r="HG35" s="96"/>
      <c r="HH35" s="96"/>
      <c r="HI35" s="96"/>
      <c r="HJ35" s="96"/>
      <c r="HK35" s="96"/>
      <c r="HL35" s="96"/>
      <c r="HM35" s="96"/>
      <c r="HN35" s="96"/>
      <c r="HO35" s="96"/>
      <c r="HP35" s="96"/>
      <c r="HQ35" s="96"/>
      <c r="HR35" s="96"/>
      <c r="HS35" s="96"/>
      <c r="HT35" s="96"/>
      <c r="HU35" s="96"/>
      <c r="HV35" s="96"/>
      <c r="HW35" s="96"/>
      <c r="HX35" s="96"/>
      <c r="HY35" s="96"/>
      <c r="HZ35" s="96"/>
      <c r="IA35" s="96"/>
      <c r="IB35" s="96"/>
      <c r="IC35" s="96"/>
      <c r="ID35" s="96"/>
      <c r="IE35" s="96"/>
    </row>
    <row r="36" spans="1:239" s="97" customFormat="1" ht="30.75" hidden="1">
      <c r="A36" s="125" t="s">
        <v>110</v>
      </c>
      <c r="B36" s="90">
        <v>22450800</v>
      </c>
      <c r="C36" s="123">
        <v>-850000</v>
      </c>
      <c r="D36" s="175">
        <f>B36+C36</f>
        <v>21600800</v>
      </c>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c r="EO36" s="96"/>
      <c r="EP36" s="96"/>
      <c r="EQ36" s="96"/>
      <c r="ER36" s="96"/>
      <c r="ES36" s="96"/>
      <c r="ET36" s="96"/>
      <c r="EU36" s="96"/>
      <c r="EV36" s="96"/>
      <c r="EW36" s="96"/>
      <c r="EX36" s="96"/>
      <c r="EY36" s="96"/>
      <c r="EZ36" s="96"/>
      <c r="FA36" s="96"/>
      <c r="FB36" s="96"/>
      <c r="FC36" s="96"/>
      <c r="FD36" s="96"/>
      <c r="FE36" s="96"/>
      <c r="FF36" s="96"/>
      <c r="FG36" s="96"/>
      <c r="FH36" s="96"/>
      <c r="FI36" s="96"/>
      <c r="FJ36" s="96"/>
      <c r="FK36" s="96"/>
      <c r="FL36" s="96"/>
      <c r="FM36" s="96"/>
      <c r="FN36" s="96"/>
      <c r="FO36" s="96"/>
      <c r="FP36" s="96"/>
      <c r="FQ36" s="96"/>
      <c r="FR36" s="96"/>
      <c r="FS36" s="96"/>
      <c r="FT36" s="96"/>
      <c r="FU36" s="96"/>
      <c r="FV36" s="96"/>
      <c r="FW36" s="96"/>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96"/>
      <c r="HO36" s="96"/>
      <c r="HP36" s="96"/>
      <c r="HQ36" s="96"/>
      <c r="HR36" s="96"/>
      <c r="HS36" s="96"/>
      <c r="HT36" s="96"/>
      <c r="HU36" s="96"/>
      <c r="HV36" s="96"/>
      <c r="HW36" s="96"/>
      <c r="HX36" s="96"/>
      <c r="HY36" s="96"/>
      <c r="HZ36" s="96"/>
      <c r="IA36" s="96"/>
      <c r="IB36" s="96"/>
      <c r="IC36" s="96"/>
      <c r="ID36" s="96"/>
      <c r="IE36" s="96"/>
    </row>
    <row r="37" spans="1:239" s="97" customFormat="1" ht="30.75" hidden="1">
      <c r="A37" s="130" t="s">
        <v>123</v>
      </c>
      <c r="B37" s="90">
        <v>234732</v>
      </c>
      <c r="C37" s="107">
        <v>-77401</v>
      </c>
      <c r="D37" s="175">
        <f>B37+C37</f>
        <v>157331</v>
      </c>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row>
    <row r="38" spans="1:239" s="97" customFormat="1" ht="36" customHeight="1" hidden="1">
      <c r="A38" s="126" t="s">
        <v>118</v>
      </c>
      <c r="B38" s="90"/>
      <c r="C38" s="102">
        <f>C39+C40+C41</f>
        <v>4058000</v>
      </c>
      <c r="D38" s="178"/>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c r="EO38" s="96"/>
      <c r="EP38" s="96"/>
      <c r="EQ38" s="96"/>
      <c r="ER38" s="96"/>
      <c r="ES38" s="96"/>
      <c r="ET38" s="96"/>
      <c r="EU38" s="96"/>
      <c r="EV38" s="96"/>
      <c r="EW38" s="96"/>
      <c r="EX38" s="96"/>
      <c r="EY38" s="96"/>
      <c r="EZ38" s="96"/>
      <c r="FA38" s="96"/>
      <c r="FB38" s="96"/>
      <c r="FC38" s="96"/>
      <c r="FD38" s="96"/>
      <c r="FE38" s="96"/>
      <c r="FF38" s="96"/>
      <c r="FG38" s="96"/>
      <c r="FH38" s="96"/>
      <c r="FI38" s="96"/>
      <c r="FJ38" s="96"/>
      <c r="FK38" s="96"/>
      <c r="FL38" s="96"/>
      <c r="FM38" s="96"/>
      <c r="FN38" s="96"/>
      <c r="FO38" s="96"/>
      <c r="FP38" s="96"/>
      <c r="FQ38" s="96"/>
      <c r="FR38" s="96"/>
      <c r="FS38" s="96"/>
      <c r="FT38" s="96"/>
      <c r="FU38" s="96"/>
      <c r="FV38" s="96"/>
      <c r="FW38" s="96"/>
      <c r="FX38" s="96"/>
      <c r="FY38" s="96"/>
      <c r="FZ38" s="96"/>
      <c r="GA38" s="96"/>
      <c r="GB38" s="96"/>
      <c r="GC38" s="96"/>
      <c r="GD38" s="96"/>
      <c r="GE38" s="96"/>
      <c r="GF38" s="96"/>
      <c r="GG38" s="96"/>
      <c r="GH38" s="96"/>
      <c r="GI38" s="96"/>
      <c r="GJ38" s="96"/>
      <c r="GK38" s="96"/>
      <c r="GL38" s="96"/>
      <c r="GM38" s="96"/>
      <c r="GN38" s="96"/>
      <c r="GO38" s="96"/>
      <c r="GP38" s="96"/>
      <c r="GQ38" s="96"/>
      <c r="GR38" s="96"/>
      <c r="GS38" s="96"/>
      <c r="GT38" s="96"/>
      <c r="GU38" s="96"/>
      <c r="GV38" s="96"/>
      <c r="GW38" s="96"/>
      <c r="GX38" s="96"/>
      <c r="GY38" s="96"/>
      <c r="GZ38" s="96"/>
      <c r="HA38" s="96"/>
      <c r="HB38" s="96"/>
      <c r="HC38" s="96"/>
      <c r="HD38" s="96"/>
      <c r="HE38" s="96"/>
      <c r="HF38" s="96"/>
      <c r="HG38" s="96"/>
      <c r="HH38" s="96"/>
      <c r="HI38" s="96"/>
      <c r="HJ38" s="96"/>
      <c r="HK38" s="96"/>
      <c r="HL38" s="96"/>
      <c r="HM38" s="96"/>
      <c r="HN38" s="96"/>
      <c r="HO38" s="96"/>
      <c r="HP38" s="96"/>
      <c r="HQ38" s="96"/>
      <c r="HR38" s="96"/>
      <c r="HS38" s="96"/>
      <c r="HT38" s="96"/>
      <c r="HU38" s="96"/>
      <c r="HV38" s="96"/>
      <c r="HW38" s="96"/>
      <c r="HX38" s="96"/>
      <c r="HY38" s="96"/>
      <c r="HZ38" s="96"/>
      <c r="IA38" s="96"/>
      <c r="IB38" s="96"/>
      <c r="IC38" s="96"/>
      <c r="ID38" s="96"/>
      <c r="IE38" s="96"/>
    </row>
    <row r="39" spans="1:239" s="97" customFormat="1" ht="36" customHeight="1" hidden="1">
      <c r="A39" s="127" t="s">
        <v>111</v>
      </c>
      <c r="B39" s="90">
        <v>7423600</v>
      </c>
      <c r="C39" s="123">
        <v>900000</v>
      </c>
      <c r="D39" s="175">
        <f>B39+C39</f>
        <v>8323600</v>
      </c>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c r="EO39" s="96"/>
      <c r="EP39" s="96"/>
      <c r="EQ39" s="96"/>
      <c r="ER39" s="96"/>
      <c r="ES39" s="96"/>
      <c r="ET39" s="96"/>
      <c r="EU39" s="96"/>
      <c r="EV39" s="96"/>
      <c r="EW39" s="96"/>
      <c r="EX39" s="96"/>
      <c r="EY39" s="96"/>
      <c r="EZ39" s="96"/>
      <c r="FA39" s="96"/>
      <c r="FB39" s="96"/>
      <c r="FC39" s="96"/>
      <c r="FD39" s="96"/>
      <c r="FE39" s="96"/>
      <c r="FF39" s="96"/>
      <c r="FG39" s="96"/>
      <c r="FH39" s="96"/>
      <c r="FI39" s="96"/>
      <c r="FJ39" s="96"/>
      <c r="FK39" s="96"/>
      <c r="FL39" s="96"/>
      <c r="FM39" s="96"/>
      <c r="FN39" s="96"/>
      <c r="FO39" s="96"/>
      <c r="FP39" s="96"/>
      <c r="FQ39" s="96"/>
      <c r="FR39" s="96"/>
      <c r="FS39" s="96"/>
      <c r="FT39" s="96"/>
      <c r="FU39" s="96"/>
      <c r="FV39" s="96"/>
      <c r="FW39" s="96"/>
      <c r="FX39" s="96"/>
      <c r="FY39" s="96"/>
      <c r="FZ39" s="96"/>
      <c r="GA39" s="96"/>
      <c r="GB39" s="96"/>
      <c r="GC39" s="96"/>
      <c r="GD39" s="96"/>
      <c r="GE39" s="96"/>
      <c r="GF39" s="96"/>
      <c r="GG39" s="96"/>
      <c r="GH39" s="96"/>
      <c r="GI39" s="96"/>
      <c r="GJ39" s="96"/>
      <c r="GK39" s="96"/>
      <c r="GL39" s="96"/>
      <c r="GM39" s="96"/>
      <c r="GN39" s="96"/>
      <c r="GO39" s="96"/>
      <c r="GP39" s="96"/>
      <c r="GQ39" s="96"/>
      <c r="GR39" s="96"/>
      <c r="GS39" s="96"/>
      <c r="GT39" s="96"/>
      <c r="GU39" s="96"/>
      <c r="GV39" s="96"/>
      <c r="GW39" s="96"/>
      <c r="GX39" s="96"/>
      <c r="GY39" s="96"/>
      <c r="GZ39" s="96"/>
      <c r="HA39" s="96"/>
      <c r="HB39" s="96"/>
      <c r="HC39" s="96"/>
      <c r="HD39" s="96"/>
      <c r="HE39" s="96"/>
      <c r="HF39" s="96"/>
      <c r="HG39" s="96"/>
      <c r="HH39" s="96"/>
      <c r="HI39" s="96"/>
      <c r="HJ39" s="96"/>
      <c r="HK39" s="96"/>
      <c r="HL39" s="96"/>
      <c r="HM39" s="96"/>
      <c r="HN39" s="96"/>
      <c r="HO39" s="96"/>
      <c r="HP39" s="96"/>
      <c r="HQ39" s="96"/>
      <c r="HR39" s="96"/>
      <c r="HS39" s="96"/>
      <c r="HT39" s="96"/>
      <c r="HU39" s="96"/>
      <c r="HV39" s="96"/>
      <c r="HW39" s="96"/>
      <c r="HX39" s="96"/>
      <c r="HY39" s="96"/>
      <c r="HZ39" s="96"/>
      <c r="IA39" s="96"/>
      <c r="IB39" s="96"/>
      <c r="IC39" s="96"/>
      <c r="ID39" s="96"/>
      <c r="IE39" s="96"/>
    </row>
    <row r="40" spans="1:239" s="97" customFormat="1" ht="36" customHeight="1" hidden="1">
      <c r="A40" s="128" t="s">
        <v>114</v>
      </c>
      <c r="B40" s="90">
        <v>69436013.76</v>
      </c>
      <c r="C40" s="123">
        <f>2541000+275000+83000</f>
        <v>2899000</v>
      </c>
      <c r="D40" s="175">
        <f aca="true" t="shared" si="1" ref="D40:D69">B40+C40</f>
        <v>72335013.76</v>
      </c>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c r="GQ40" s="96"/>
      <c r="GR40" s="96"/>
      <c r="GS40" s="96"/>
      <c r="GT40" s="96"/>
      <c r="GU40" s="96"/>
      <c r="GV40" s="96"/>
      <c r="GW40" s="96"/>
      <c r="GX40" s="96"/>
      <c r="GY40" s="96"/>
      <c r="GZ40" s="96"/>
      <c r="HA40" s="96"/>
      <c r="HB40" s="96"/>
      <c r="HC40" s="96"/>
      <c r="HD40" s="96"/>
      <c r="HE40" s="96"/>
      <c r="HF40" s="96"/>
      <c r="HG40" s="96"/>
      <c r="HH40" s="96"/>
      <c r="HI40" s="96"/>
      <c r="HJ40" s="96"/>
      <c r="HK40" s="96"/>
      <c r="HL40" s="96"/>
      <c r="HM40" s="96"/>
      <c r="HN40" s="96"/>
      <c r="HO40" s="96"/>
      <c r="HP40" s="96"/>
      <c r="HQ40" s="96"/>
      <c r="HR40" s="96"/>
      <c r="HS40" s="96"/>
      <c r="HT40" s="96"/>
      <c r="HU40" s="96"/>
      <c r="HV40" s="96"/>
      <c r="HW40" s="96"/>
      <c r="HX40" s="96"/>
      <c r="HY40" s="96"/>
      <c r="HZ40" s="96"/>
      <c r="IA40" s="96"/>
      <c r="IB40" s="96"/>
      <c r="IC40" s="96"/>
      <c r="ID40" s="96"/>
      <c r="IE40" s="96"/>
    </row>
    <row r="41" spans="1:239" s="97" customFormat="1" ht="97.5" customHeight="1" hidden="1">
      <c r="A41" s="128" t="s">
        <v>115</v>
      </c>
      <c r="B41" s="90">
        <v>2093949</v>
      </c>
      <c r="C41" s="123">
        <v>259000</v>
      </c>
      <c r="D41" s="175">
        <f t="shared" si="1"/>
        <v>2352949</v>
      </c>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c r="EO41" s="96"/>
      <c r="EP41" s="96"/>
      <c r="EQ41" s="96"/>
      <c r="ER41" s="96"/>
      <c r="ES41" s="96"/>
      <c r="ET41" s="96"/>
      <c r="EU41" s="96"/>
      <c r="EV41" s="96"/>
      <c r="EW41" s="96"/>
      <c r="EX41" s="96"/>
      <c r="EY41" s="96"/>
      <c r="EZ41" s="96"/>
      <c r="FA41" s="96"/>
      <c r="FB41" s="96"/>
      <c r="FC41" s="96"/>
      <c r="FD41" s="96"/>
      <c r="FE41" s="96"/>
      <c r="FF41" s="96"/>
      <c r="FG41" s="96"/>
      <c r="FH41" s="96"/>
      <c r="FI41" s="96"/>
      <c r="FJ41" s="96"/>
      <c r="FK41" s="96"/>
      <c r="FL41" s="96"/>
      <c r="FM41" s="96"/>
      <c r="FN41" s="96"/>
      <c r="FO41" s="96"/>
      <c r="FP41" s="96"/>
      <c r="FQ41" s="96"/>
      <c r="FR41" s="96"/>
      <c r="FS41" s="96"/>
      <c r="FT41" s="96"/>
      <c r="FU41" s="96"/>
      <c r="FV41" s="96"/>
      <c r="FW41" s="96"/>
      <c r="FX41" s="96"/>
      <c r="FY41" s="96"/>
      <c r="FZ41" s="96"/>
      <c r="GA41" s="96"/>
      <c r="GB41" s="96"/>
      <c r="GC41" s="96"/>
      <c r="GD41" s="96"/>
      <c r="GE41" s="96"/>
      <c r="GF41" s="96"/>
      <c r="GG41" s="96"/>
      <c r="GH41" s="96"/>
      <c r="GI41" s="96"/>
      <c r="GJ41" s="96"/>
      <c r="GK41" s="96"/>
      <c r="GL41" s="96"/>
      <c r="GM41" s="96"/>
      <c r="GN41" s="96"/>
      <c r="GO41" s="96"/>
      <c r="GP41" s="96"/>
      <c r="GQ41" s="96"/>
      <c r="GR41" s="96"/>
      <c r="GS41" s="96"/>
      <c r="GT41" s="96"/>
      <c r="GU41" s="96"/>
      <c r="GV41" s="96"/>
      <c r="GW41" s="96"/>
      <c r="GX41" s="96"/>
      <c r="GY41" s="96"/>
      <c r="GZ41" s="96"/>
      <c r="HA41" s="96"/>
      <c r="HB41" s="96"/>
      <c r="HC41" s="96"/>
      <c r="HD41" s="96"/>
      <c r="HE41" s="96"/>
      <c r="HF41" s="96"/>
      <c r="HG41" s="96"/>
      <c r="HH41" s="96"/>
      <c r="HI41" s="96"/>
      <c r="HJ41" s="96"/>
      <c r="HK41" s="96"/>
      <c r="HL41" s="96"/>
      <c r="HM41" s="96"/>
      <c r="HN41" s="96"/>
      <c r="HO41" s="96"/>
      <c r="HP41" s="96"/>
      <c r="HQ41" s="96"/>
      <c r="HR41" s="96"/>
      <c r="HS41" s="96"/>
      <c r="HT41" s="96"/>
      <c r="HU41" s="96"/>
      <c r="HV41" s="96"/>
      <c r="HW41" s="96"/>
      <c r="HX41" s="96"/>
      <c r="HY41" s="96"/>
      <c r="HZ41" s="96"/>
      <c r="IA41" s="96"/>
      <c r="IB41" s="96"/>
      <c r="IC41" s="96"/>
      <c r="ID41" s="96"/>
      <c r="IE41" s="96"/>
    </row>
    <row r="42" spans="1:239" s="97" customFormat="1" ht="29.25" customHeight="1" hidden="1">
      <c r="A42" s="126" t="s">
        <v>102</v>
      </c>
      <c r="B42" s="90">
        <v>652207.57</v>
      </c>
      <c r="C42" s="107">
        <f>34614+28417</f>
        <v>63031</v>
      </c>
      <c r="D42" s="175">
        <f t="shared" si="1"/>
        <v>715238.57</v>
      </c>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96"/>
      <c r="EE42" s="96"/>
      <c r="EF42" s="96"/>
      <c r="EG42" s="96"/>
      <c r="EH42" s="96"/>
      <c r="EI42" s="96"/>
      <c r="EJ42" s="96"/>
      <c r="EK42" s="96"/>
      <c r="EL42" s="96"/>
      <c r="EM42" s="96"/>
      <c r="EN42" s="96"/>
      <c r="EO42" s="96"/>
      <c r="EP42" s="96"/>
      <c r="EQ42" s="96"/>
      <c r="ER42" s="96"/>
      <c r="ES42" s="96"/>
      <c r="ET42" s="96"/>
      <c r="EU42" s="96"/>
      <c r="EV42" s="96"/>
      <c r="EW42" s="96"/>
      <c r="EX42" s="96"/>
      <c r="EY42" s="96"/>
      <c r="EZ42" s="96"/>
      <c r="FA42" s="96"/>
      <c r="FB42" s="96"/>
      <c r="FC42" s="96"/>
      <c r="FD42" s="96"/>
      <c r="FE42" s="96"/>
      <c r="FF42" s="96"/>
      <c r="FG42" s="96"/>
      <c r="FH42" s="96"/>
      <c r="FI42" s="96"/>
      <c r="FJ42" s="96"/>
      <c r="FK42" s="96"/>
      <c r="FL42" s="96"/>
      <c r="FM42" s="96"/>
      <c r="FN42" s="96"/>
      <c r="FO42" s="96"/>
      <c r="FP42" s="96"/>
      <c r="FQ42" s="96"/>
      <c r="FR42" s="96"/>
      <c r="FS42" s="96"/>
      <c r="FT42" s="96"/>
      <c r="FU42" s="96"/>
      <c r="FV42" s="96"/>
      <c r="FW42" s="96"/>
      <c r="FX42" s="96"/>
      <c r="FY42" s="96"/>
      <c r="FZ42" s="96"/>
      <c r="GA42" s="96"/>
      <c r="GB42" s="96"/>
      <c r="GC42" s="96"/>
      <c r="GD42" s="96"/>
      <c r="GE42" s="96"/>
      <c r="GF42" s="96"/>
      <c r="GG42" s="96"/>
      <c r="GH42" s="96"/>
      <c r="GI42" s="96"/>
      <c r="GJ42" s="96"/>
      <c r="GK42" s="96"/>
      <c r="GL42" s="96"/>
      <c r="GM42" s="96"/>
      <c r="GN42" s="96"/>
      <c r="GO42" s="96"/>
      <c r="GP42" s="96"/>
      <c r="GQ42" s="96"/>
      <c r="GR42" s="96"/>
      <c r="GS42" s="96"/>
      <c r="GT42" s="96"/>
      <c r="GU42" s="96"/>
      <c r="GV42" s="96"/>
      <c r="GW42" s="96"/>
      <c r="GX42" s="96"/>
      <c r="GY42" s="96"/>
      <c r="GZ42" s="96"/>
      <c r="HA42" s="96"/>
      <c r="HB42" s="96"/>
      <c r="HC42" s="96"/>
      <c r="HD42" s="96"/>
      <c r="HE42" s="96"/>
      <c r="HF42" s="96"/>
      <c r="HG42" s="96"/>
      <c r="HH42" s="96"/>
      <c r="HI42" s="96"/>
      <c r="HJ42" s="96"/>
      <c r="HK42" s="96"/>
      <c r="HL42" s="96"/>
      <c r="HM42" s="96"/>
      <c r="HN42" s="96"/>
      <c r="HO42" s="96"/>
      <c r="HP42" s="96"/>
      <c r="HQ42" s="96"/>
      <c r="HR42" s="96"/>
      <c r="HS42" s="96"/>
      <c r="HT42" s="96"/>
      <c r="HU42" s="96"/>
      <c r="HV42" s="96"/>
      <c r="HW42" s="96"/>
      <c r="HX42" s="96"/>
      <c r="HY42" s="96"/>
      <c r="HZ42" s="96"/>
      <c r="IA42" s="96"/>
      <c r="IB42" s="96"/>
      <c r="IC42" s="96"/>
      <c r="ID42" s="96"/>
      <c r="IE42" s="96"/>
    </row>
    <row r="43" spans="1:239" s="97" customFormat="1" ht="30" customHeight="1" hidden="1">
      <c r="A43" s="126"/>
      <c r="B43" s="90"/>
      <c r="C43" s="107"/>
      <c r="D43" s="175">
        <f t="shared" si="1"/>
        <v>0</v>
      </c>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c r="EO43" s="96"/>
      <c r="EP43" s="96"/>
      <c r="EQ43" s="96"/>
      <c r="ER43" s="96"/>
      <c r="ES43" s="96"/>
      <c r="ET43" s="96"/>
      <c r="EU43" s="96"/>
      <c r="EV43" s="96"/>
      <c r="EW43" s="96"/>
      <c r="EX43" s="96"/>
      <c r="EY43" s="96"/>
      <c r="EZ43" s="96"/>
      <c r="FA43" s="96"/>
      <c r="FB43" s="96"/>
      <c r="FC43" s="96"/>
      <c r="FD43" s="96"/>
      <c r="FE43" s="96"/>
      <c r="FF43" s="96"/>
      <c r="FG43" s="96"/>
      <c r="FH43" s="96"/>
      <c r="FI43" s="96"/>
      <c r="FJ43" s="96"/>
      <c r="FK43" s="96"/>
      <c r="FL43" s="96"/>
      <c r="FM43" s="96"/>
      <c r="FN43" s="96"/>
      <c r="FO43" s="96"/>
      <c r="FP43" s="96"/>
      <c r="FQ43" s="96"/>
      <c r="FR43" s="96"/>
      <c r="FS43" s="96"/>
      <c r="FT43" s="96"/>
      <c r="FU43" s="96"/>
      <c r="FV43" s="96"/>
      <c r="FW43" s="96"/>
      <c r="FX43" s="96"/>
      <c r="FY43" s="96"/>
      <c r="FZ43" s="96"/>
      <c r="GA43" s="96"/>
      <c r="GB43" s="96"/>
      <c r="GC43" s="96"/>
      <c r="GD43" s="96"/>
      <c r="GE43" s="96"/>
      <c r="GF43" s="96"/>
      <c r="GG43" s="96"/>
      <c r="GH43" s="96"/>
      <c r="GI43" s="96"/>
      <c r="GJ43" s="96"/>
      <c r="GK43" s="96"/>
      <c r="GL43" s="96"/>
      <c r="GM43" s="96"/>
      <c r="GN43" s="96"/>
      <c r="GO43" s="96"/>
      <c r="GP43" s="96"/>
      <c r="GQ43" s="96"/>
      <c r="GR43" s="96"/>
      <c r="GS43" s="96"/>
      <c r="GT43" s="96"/>
      <c r="GU43" s="96"/>
      <c r="GV43" s="96"/>
      <c r="GW43" s="96"/>
      <c r="GX43" s="96"/>
      <c r="GY43" s="96"/>
      <c r="GZ43" s="96"/>
      <c r="HA43" s="96"/>
      <c r="HB43" s="96"/>
      <c r="HC43" s="96"/>
      <c r="HD43" s="96"/>
      <c r="HE43" s="96"/>
      <c r="HF43" s="96"/>
      <c r="HG43" s="96"/>
      <c r="HH43" s="96"/>
      <c r="HI43" s="96"/>
      <c r="HJ43" s="96"/>
      <c r="HK43" s="96"/>
      <c r="HL43" s="96"/>
      <c r="HM43" s="96"/>
      <c r="HN43" s="96"/>
      <c r="HO43" s="96"/>
      <c r="HP43" s="96"/>
      <c r="HQ43" s="96"/>
      <c r="HR43" s="96"/>
      <c r="HS43" s="96"/>
      <c r="HT43" s="96"/>
      <c r="HU43" s="96"/>
      <c r="HV43" s="96"/>
      <c r="HW43" s="96"/>
      <c r="HX43" s="96"/>
      <c r="HY43" s="96"/>
      <c r="HZ43" s="96"/>
      <c r="IA43" s="96"/>
      <c r="IB43" s="96"/>
      <c r="IC43" s="96"/>
      <c r="ID43" s="96"/>
      <c r="IE43" s="96"/>
    </row>
    <row r="44" spans="1:239" s="97" customFormat="1" ht="33.75" customHeight="1" hidden="1">
      <c r="A44" s="126" t="s">
        <v>122</v>
      </c>
      <c r="B44" s="90">
        <v>302110.43</v>
      </c>
      <c r="C44" s="107">
        <v>-63031</v>
      </c>
      <c r="D44" s="175">
        <f t="shared" si="1"/>
        <v>239079.43</v>
      </c>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96"/>
      <c r="EL44" s="96"/>
      <c r="EM44" s="96"/>
      <c r="EN44" s="96"/>
      <c r="EO44" s="96"/>
      <c r="EP44" s="96"/>
      <c r="EQ44" s="96"/>
      <c r="ER44" s="96"/>
      <c r="ES44" s="96"/>
      <c r="ET44" s="96"/>
      <c r="EU44" s="96"/>
      <c r="EV44" s="96"/>
      <c r="EW44" s="96"/>
      <c r="EX44" s="96"/>
      <c r="EY44" s="96"/>
      <c r="EZ44" s="96"/>
      <c r="FA44" s="96"/>
      <c r="FB44" s="96"/>
      <c r="FC44" s="96"/>
      <c r="FD44" s="96"/>
      <c r="FE44" s="96"/>
      <c r="FF44" s="96"/>
      <c r="FG44" s="96"/>
      <c r="FH44" s="96"/>
      <c r="FI44" s="96"/>
      <c r="FJ44" s="96"/>
      <c r="FK44" s="96"/>
      <c r="FL44" s="96"/>
      <c r="FM44" s="96"/>
      <c r="FN44" s="96"/>
      <c r="FO44" s="96"/>
      <c r="FP44" s="96"/>
      <c r="FQ44" s="96"/>
      <c r="FR44" s="96"/>
      <c r="FS44" s="96"/>
      <c r="FT44" s="96"/>
      <c r="FU44" s="96"/>
      <c r="FV44" s="96"/>
      <c r="FW44" s="96"/>
      <c r="FX44" s="96"/>
      <c r="FY44" s="96"/>
      <c r="FZ44" s="96"/>
      <c r="GA44" s="96"/>
      <c r="GB44" s="96"/>
      <c r="GC44" s="96"/>
      <c r="GD44" s="96"/>
      <c r="GE44" s="96"/>
      <c r="GF44" s="96"/>
      <c r="GG44" s="96"/>
      <c r="GH44" s="96"/>
      <c r="GI44" s="96"/>
      <c r="GJ44" s="96"/>
      <c r="GK44" s="96"/>
      <c r="GL44" s="96"/>
      <c r="GM44" s="96"/>
      <c r="GN44" s="96"/>
      <c r="GO44" s="96"/>
      <c r="GP44" s="96"/>
      <c r="GQ44" s="96"/>
      <c r="GR44" s="96"/>
      <c r="GS44" s="96"/>
      <c r="GT44" s="96"/>
      <c r="GU44" s="96"/>
      <c r="GV44" s="96"/>
      <c r="GW44" s="96"/>
      <c r="GX44" s="96"/>
      <c r="GY44" s="96"/>
      <c r="GZ44" s="96"/>
      <c r="HA44" s="96"/>
      <c r="HB44" s="96"/>
      <c r="HC44" s="96"/>
      <c r="HD44" s="96"/>
      <c r="HE44" s="96"/>
      <c r="HF44" s="96"/>
      <c r="HG44" s="96"/>
      <c r="HH44" s="96"/>
      <c r="HI44" s="96"/>
      <c r="HJ44" s="96"/>
      <c r="HK44" s="96"/>
      <c r="HL44" s="96"/>
      <c r="HM44" s="96"/>
      <c r="HN44" s="96"/>
      <c r="HO44" s="96"/>
      <c r="HP44" s="96"/>
      <c r="HQ44" s="96"/>
      <c r="HR44" s="96"/>
      <c r="HS44" s="96"/>
      <c r="HT44" s="96"/>
      <c r="HU44" s="96"/>
      <c r="HV44" s="96"/>
      <c r="HW44" s="96"/>
      <c r="HX44" s="96"/>
      <c r="HY44" s="96"/>
      <c r="HZ44" s="96"/>
      <c r="IA44" s="96"/>
      <c r="IB44" s="96"/>
      <c r="IC44" s="96"/>
      <c r="ID44" s="96"/>
      <c r="IE44" s="96"/>
    </row>
    <row r="45" spans="1:11" ht="61.5" customHeight="1" hidden="1">
      <c r="A45" s="192" t="s">
        <v>39</v>
      </c>
      <c r="B45" s="150">
        <v>1045700</v>
      </c>
      <c r="C45" s="107">
        <v>86200</v>
      </c>
      <c r="D45" s="175">
        <f t="shared" si="1"/>
        <v>1131900</v>
      </c>
      <c r="E45" s="8"/>
      <c r="J45" s="1"/>
      <c r="K45" s="1"/>
    </row>
    <row r="46" spans="1:239" s="97" customFormat="1" ht="33.75" customHeight="1" hidden="1">
      <c r="A46" s="129" t="s">
        <v>120</v>
      </c>
      <c r="B46" s="191">
        <v>183588653</v>
      </c>
      <c r="C46" s="108">
        <f>C47+C53+C54</f>
        <v>5944400</v>
      </c>
      <c r="D46" s="183">
        <f t="shared" si="1"/>
        <v>189533053</v>
      </c>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c r="EO46" s="96"/>
      <c r="EP46" s="96"/>
      <c r="EQ46" s="96"/>
      <c r="ER46" s="96"/>
      <c r="ES46" s="96"/>
      <c r="ET46" s="96"/>
      <c r="EU46" s="96"/>
      <c r="EV46" s="96"/>
      <c r="EW46" s="96"/>
      <c r="EX46" s="96"/>
      <c r="EY46" s="96"/>
      <c r="EZ46" s="96"/>
      <c r="FA46" s="96"/>
      <c r="FB46" s="96"/>
      <c r="FC46" s="96"/>
      <c r="FD46" s="96"/>
      <c r="FE46" s="96"/>
      <c r="FF46" s="96"/>
      <c r="FG46" s="96"/>
      <c r="FH46" s="96"/>
      <c r="FI46" s="96"/>
      <c r="FJ46" s="96"/>
      <c r="FK46" s="96"/>
      <c r="FL46" s="96"/>
      <c r="FM46" s="96"/>
      <c r="FN46" s="96"/>
      <c r="FO46" s="96"/>
      <c r="FP46" s="96"/>
      <c r="FQ46" s="96"/>
      <c r="FR46" s="96"/>
      <c r="FS46" s="96"/>
      <c r="FT46" s="96"/>
      <c r="FU46" s="96"/>
      <c r="FV46" s="96"/>
      <c r="FW46" s="96"/>
      <c r="FX46" s="96"/>
      <c r="FY46" s="96"/>
      <c r="FZ46" s="96"/>
      <c r="GA46" s="96"/>
      <c r="GB46" s="96"/>
      <c r="GC46" s="96"/>
      <c r="GD46" s="96"/>
      <c r="GE46" s="96"/>
      <c r="GF46" s="96"/>
      <c r="GG46" s="96"/>
      <c r="GH46" s="96"/>
      <c r="GI46" s="96"/>
      <c r="GJ46" s="96"/>
      <c r="GK46" s="96"/>
      <c r="GL46" s="96"/>
      <c r="GM46" s="96"/>
      <c r="GN46" s="96"/>
      <c r="GO46" s="96"/>
      <c r="GP46" s="96"/>
      <c r="GQ46" s="96"/>
      <c r="GR46" s="96"/>
      <c r="GS46" s="96"/>
      <c r="GT46" s="96"/>
      <c r="GU46" s="96"/>
      <c r="GV46" s="96"/>
      <c r="GW46" s="96"/>
      <c r="GX46" s="96"/>
      <c r="GY46" s="96"/>
      <c r="GZ46" s="96"/>
      <c r="HA46" s="96"/>
      <c r="HB46" s="96"/>
      <c r="HC46" s="96"/>
      <c r="HD46" s="96"/>
      <c r="HE46" s="96"/>
      <c r="HF46" s="96"/>
      <c r="HG46" s="96"/>
      <c r="HH46" s="96"/>
      <c r="HI46" s="96"/>
      <c r="HJ46" s="96"/>
      <c r="HK46" s="96"/>
      <c r="HL46" s="96"/>
      <c r="HM46" s="96"/>
      <c r="HN46" s="96"/>
      <c r="HO46" s="96"/>
      <c r="HP46" s="96"/>
      <c r="HQ46" s="96"/>
      <c r="HR46" s="96"/>
      <c r="HS46" s="96"/>
      <c r="HT46" s="96"/>
      <c r="HU46" s="96"/>
      <c r="HV46" s="96"/>
      <c r="HW46" s="96"/>
      <c r="HX46" s="96"/>
      <c r="HY46" s="96"/>
      <c r="HZ46" s="96"/>
      <c r="IA46" s="96"/>
      <c r="IB46" s="96"/>
      <c r="IC46" s="96"/>
      <c r="ID46" s="96"/>
      <c r="IE46" s="96"/>
    </row>
    <row r="47" spans="1:239" s="97" customFormat="1" ht="34.5" customHeight="1" hidden="1">
      <c r="A47" s="126" t="s">
        <v>116</v>
      </c>
      <c r="B47" s="90">
        <v>133403500</v>
      </c>
      <c r="C47" s="107">
        <f>C48+C49+C50+C51+C52</f>
        <v>5944400</v>
      </c>
      <c r="D47" s="178">
        <f t="shared" si="1"/>
        <v>139347900</v>
      </c>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96"/>
      <c r="FA47" s="96"/>
      <c r="FB47" s="96"/>
      <c r="FC47" s="96"/>
      <c r="FD47" s="96"/>
      <c r="FE47" s="96"/>
      <c r="FF47" s="96"/>
      <c r="FG47" s="96"/>
      <c r="FH47" s="96"/>
      <c r="FI47" s="96"/>
      <c r="FJ47" s="96"/>
      <c r="FK47" s="96"/>
      <c r="FL47" s="96"/>
      <c r="FM47" s="96"/>
      <c r="FN47" s="96"/>
      <c r="FO47" s="96"/>
      <c r="FP47" s="96"/>
      <c r="FQ47" s="96"/>
      <c r="FR47" s="96"/>
      <c r="FS47" s="96"/>
      <c r="FT47" s="96"/>
      <c r="FU47" s="96"/>
      <c r="FV47" s="96"/>
      <c r="FW47" s="96"/>
      <c r="FX47" s="96"/>
      <c r="FY47" s="96"/>
      <c r="FZ47" s="96"/>
      <c r="GA47" s="96"/>
      <c r="GB47" s="96"/>
      <c r="GC47" s="96"/>
      <c r="GD47" s="96"/>
      <c r="GE47" s="96"/>
      <c r="GF47" s="96"/>
      <c r="GG47" s="96"/>
      <c r="GH47" s="96"/>
      <c r="GI47" s="96"/>
      <c r="GJ47" s="96"/>
      <c r="GK47" s="96"/>
      <c r="GL47" s="96"/>
      <c r="GM47" s="96"/>
      <c r="GN47" s="96"/>
      <c r="GO47" s="96"/>
      <c r="GP47" s="96"/>
      <c r="GQ47" s="96"/>
      <c r="GR47" s="96"/>
      <c r="GS47" s="96"/>
      <c r="GT47" s="96"/>
      <c r="GU47" s="96"/>
      <c r="GV47" s="96"/>
      <c r="GW47" s="96"/>
      <c r="GX47" s="96"/>
      <c r="GY47" s="96"/>
      <c r="GZ47" s="96"/>
      <c r="HA47" s="96"/>
      <c r="HB47" s="96"/>
      <c r="HC47" s="96"/>
      <c r="HD47" s="96"/>
      <c r="HE47" s="96"/>
      <c r="HF47" s="96"/>
      <c r="HG47" s="96"/>
      <c r="HH47" s="96"/>
      <c r="HI47" s="96"/>
      <c r="HJ47" s="96"/>
      <c r="HK47" s="96"/>
      <c r="HL47" s="96"/>
      <c r="HM47" s="96"/>
      <c r="HN47" s="96"/>
      <c r="HO47" s="96"/>
      <c r="HP47" s="96"/>
      <c r="HQ47" s="96"/>
      <c r="HR47" s="96"/>
      <c r="HS47" s="96"/>
      <c r="HT47" s="96"/>
      <c r="HU47" s="96"/>
      <c r="HV47" s="96"/>
      <c r="HW47" s="96"/>
      <c r="HX47" s="96"/>
      <c r="HY47" s="96"/>
      <c r="HZ47" s="96"/>
      <c r="IA47" s="96"/>
      <c r="IB47" s="96"/>
      <c r="IC47" s="96"/>
      <c r="ID47" s="96"/>
      <c r="IE47" s="96"/>
    </row>
    <row r="48" spans="1:239" s="97" customFormat="1" ht="34.5" customHeight="1" hidden="1">
      <c r="A48" s="128" t="s">
        <v>119</v>
      </c>
      <c r="B48" s="90">
        <v>73376300</v>
      </c>
      <c r="C48" s="123">
        <f>2468000+358600</f>
        <v>2826600</v>
      </c>
      <c r="D48" s="175">
        <f t="shared" si="1"/>
        <v>76202900</v>
      </c>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c r="EO48" s="96"/>
      <c r="EP48" s="96"/>
      <c r="EQ48" s="96"/>
      <c r="ER48" s="96"/>
      <c r="ES48" s="96"/>
      <c r="ET48" s="96"/>
      <c r="EU48" s="96"/>
      <c r="EV48" s="96"/>
      <c r="EW48" s="96"/>
      <c r="EX48" s="96"/>
      <c r="EY48" s="96"/>
      <c r="EZ48" s="96"/>
      <c r="FA48" s="96"/>
      <c r="FB48" s="96"/>
      <c r="FC48" s="96"/>
      <c r="FD48" s="96"/>
      <c r="FE48" s="96"/>
      <c r="FF48" s="96"/>
      <c r="FG48" s="96"/>
      <c r="FH48" s="96"/>
      <c r="FI48" s="96"/>
      <c r="FJ48" s="96"/>
      <c r="FK48" s="96"/>
      <c r="FL48" s="96"/>
      <c r="FM48" s="96"/>
      <c r="FN48" s="96"/>
      <c r="FO48" s="96"/>
      <c r="FP48" s="96"/>
      <c r="FQ48" s="96"/>
      <c r="FR48" s="96"/>
      <c r="FS48" s="96"/>
      <c r="FT48" s="96"/>
      <c r="FU48" s="96"/>
      <c r="FV48" s="96"/>
      <c r="FW48" s="96"/>
      <c r="FX48" s="96"/>
      <c r="FY48" s="96"/>
      <c r="FZ48" s="96"/>
      <c r="GA48" s="96"/>
      <c r="GB48" s="96"/>
      <c r="GC48" s="96"/>
      <c r="GD48" s="96"/>
      <c r="GE48" s="96"/>
      <c r="GF48" s="96"/>
      <c r="GG48" s="96"/>
      <c r="GH48" s="96"/>
      <c r="GI48" s="96"/>
      <c r="GJ48" s="96"/>
      <c r="GK48" s="96"/>
      <c r="GL48" s="96"/>
      <c r="GM48" s="96"/>
      <c r="GN48" s="96"/>
      <c r="GO48" s="96"/>
      <c r="GP48" s="96"/>
      <c r="GQ48" s="96"/>
      <c r="GR48" s="96"/>
      <c r="GS48" s="96"/>
      <c r="GT48" s="96"/>
      <c r="GU48" s="96"/>
      <c r="GV48" s="96"/>
      <c r="GW48" s="96"/>
      <c r="GX48" s="96"/>
      <c r="GY48" s="96"/>
      <c r="GZ48" s="96"/>
      <c r="HA48" s="96"/>
      <c r="HB48" s="96"/>
      <c r="HC48" s="96"/>
      <c r="HD48" s="96"/>
      <c r="HE48" s="96"/>
      <c r="HF48" s="96"/>
      <c r="HG48" s="96"/>
      <c r="HH48" s="96"/>
      <c r="HI48" s="96"/>
      <c r="HJ48" s="96"/>
      <c r="HK48" s="96"/>
      <c r="HL48" s="96"/>
      <c r="HM48" s="96"/>
      <c r="HN48" s="96"/>
      <c r="HO48" s="96"/>
      <c r="HP48" s="96"/>
      <c r="HQ48" s="96"/>
      <c r="HR48" s="96"/>
      <c r="HS48" s="96"/>
      <c r="HT48" s="96"/>
      <c r="HU48" s="96"/>
      <c r="HV48" s="96"/>
      <c r="HW48" s="96"/>
      <c r="HX48" s="96"/>
      <c r="HY48" s="96"/>
      <c r="HZ48" s="96"/>
      <c r="IA48" s="96"/>
      <c r="IB48" s="96"/>
      <c r="IC48" s="96"/>
      <c r="ID48" s="96"/>
      <c r="IE48" s="96"/>
    </row>
    <row r="49" spans="1:239" s="97" customFormat="1" ht="34.5" customHeight="1" hidden="1">
      <c r="A49" s="128" t="s">
        <v>28</v>
      </c>
      <c r="B49" s="90">
        <v>19205700</v>
      </c>
      <c r="C49" s="123">
        <f>1347800+192800</f>
        <v>1540600</v>
      </c>
      <c r="D49" s="175">
        <f t="shared" si="1"/>
        <v>20746300</v>
      </c>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c r="EO49" s="96"/>
      <c r="EP49" s="96"/>
      <c r="EQ49" s="96"/>
      <c r="ER49" s="96"/>
      <c r="ES49" s="96"/>
      <c r="ET49" s="96"/>
      <c r="EU49" s="96"/>
      <c r="EV49" s="96"/>
      <c r="EW49" s="96"/>
      <c r="EX49" s="96"/>
      <c r="EY49" s="96"/>
      <c r="EZ49" s="96"/>
      <c r="FA49" s="96"/>
      <c r="FB49" s="96"/>
      <c r="FC49" s="96"/>
      <c r="FD49" s="96"/>
      <c r="FE49" s="96"/>
      <c r="FF49" s="96"/>
      <c r="FG49" s="96"/>
      <c r="FH49" s="96"/>
      <c r="FI49" s="96"/>
      <c r="FJ49" s="96"/>
      <c r="FK49" s="96"/>
      <c r="FL49" s="96"/>
      <c r="FM49" s="96"/>
      <c r="FN49" s="96"/>
      <c r="FO49" s="96"/>
      <c r="FP49" s="96"/>
      <c r="FQ49" s="96"/>
      <c r="FR49" s="96"/>
      <c r="FS49" s="96"/>
      <c r="FT49" s="96"/>
      <c r="FU49" s="96"/>
      <c r="FV49" s="96"/>
      <c r="FW49" s="96"/>
      <c r="FX49" s="96"/>
      <c r="FY49" s="96"/>
      <c r="FZ49" s="96"/>
      <c r="GA49" s="96"/>
      <c r="GB49" s="96"/>
      <c r="GC49" s="96"/>
      <c r="GD49" s="96"/>
      <c r="GE49" s="96"/>
      <c r="GF49" s="96"/>
      <c r="GG49" s="96"/>
      <c r="GH49" s="96"/>
      <c r="GI49" s="96"/>
      <c r="GJ49" s="96"/>
      <c r="GK49" s="96"/>
      <c r="GL49" s="96"/>
      <c r="GM49" s="96"/>
      <c r="GN49" s="96"/>
      <c r="GO49" s="96"/>
      <c r="GP49" s="96"/>
      <c r="GQ49" s="96"/>
      <c r="GR49" s="96"/>
      <c r="GS49" s="96"/>
      <c r="GT49" s="96"/>
      <c r="GU49" s="96"/>
      <c r="GV49" s="96"/>
      <c r="GW49" s="96"/>
      <c r="GX49" s="96"/>
      <c r="GY49" s="96"/>
      <c r="GZ49" s="96"/>
      <c r="HA49" s="96"/>
      <c r="HB49" s="96"/>
      <c r="HC49" s="96"/>
      <c r="HD49" s="96"/>
      <c r="HE49" s="96"/>
      <c r="HF49" s="96"/>
      <c r="HG49" s="96"/>
      <c r="HH49" s="96"/>
      <c r="HI49" s="96"/>
      <c r="HJ49" s="96"/>
      <c r="HK49" s="96"/>
      <c r="HL49" s="96"/>
      <c r="HM49" s="96"/>
      <c r="HN49" s="96"/>
      <c r="HO49" s="96"/>
      <c r="HP49" s="96"/>
      <c r="HQ49" s="96"/>
      <c r="HR49" s="96"/>
      <c r="HS49" s="96"/>
      <c r="HT49" s="96"/>
      <c r="HU49" s="96"/>
      <c r="HV49" s="96"/>
      <c r="HW49" s="96"/>
      <c r="HX49" s="96"/>
      <c r="HY49" s="96"/>
      <c r="HZ49" s="96"/>
      <c r="IA49" s="96"/>
      <c r="IB49" s="96"/>
      <c r="IC49" s="96"/>
      <c r="ID49" s="96"/>
      <c r="IE49" s="96"/>
    </row>
    <row r="50" spans="1:239" s="97" customFormat="1" ht="61.5" customHeight="1" hidden="1">
      <c r="A50" s="128" t="s">
        <v>29</v>
      </c>
      <c r="B50" s="90">
        <v>32802800</v>
      </c>
      <c r="C50" s="123">
        <f>1268800+85700</f>
        <v>1354500</v>
      </c>
      <c r="D50" s="175">
        <f t="shared" si="1"/>
        <v>34157300</v>
      </c>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c r="EO50" s="96"/>
      <c r="EP50" s="96"/>
      <c r="EQ50" s="96"/>
      <c r="ER50" s="96"/>
      <c r="ES50" s="96"/>
      <c r="ET50" s="96"/>
      <c r="EU50" s="96"/>
      <c r="EV50" s="96"/>
      <c r="EW50" s="96"/>
      <c r="EX50" s="96"/>
      <c r="EY50" s="96"/>
      <c r="EZ50" s="96"/>
      <c r="FA50" s="96"/>
      <c r="FB50" s="96"/>
      <c r="FC50" s="96"/>
      <c r="FD50" s="96"/>
      <c r="FE50" s="96"/>
      <c r="FF50" s="96"/>
      <c r="FG50" s="96"/>
      <c r="FH50" s="96"/>
      <c r="FI50" s="96"/>
      <c r="FJ50" s="96"/>
      <c r="FK50" s="96"/>
      <c r="FL50" s="96"/>
      <c r="FM50" s="96"/>
      <c r="FN50" s="96"/>
      <c r="FO50" s="96"/>
      <c r="FP50" s="96"/>
      <c r="FQ50" s="96"/>
      <c r="FR50" s="96"/>
      <c r="FS50" s="96"/>
      <c r="FT50" s="96"/>
      <c r="FU50" s="96"/>
      <c r="FV50" s="96"/>
      <c r="FW50" s="96"/>
      <c r="FX50" s="96"/>
      <c r="FY50" s="96"/>
      <c r="FZ50" s="96"/>
      <c r="GA50" s="96"/>
      <c r="GB50" s="96"/>
      <c r="GC50" s="96"/>
      <c r="GD50" s="96"/>
      <c r="GE50" s="96"/>
      <c r="GF50" s="96"/>
      <c r="GG50" s="96"/>
      <c r="GH50" s="96"/>
      <c r="GI50" s="96"/>
      <c r="GJ50" s="96"/>
      <c r="GK50" s="96"/>
      <c r="GL50" s="96"/>
      <c r="GM50" s="96"/>
      <c r="GN50" s="96"/>
      <c r="GO50" s="96"/>
      <c r="GP50" s="96"/>
      <c r="GQ50" s="96"/>
      <c r="GR50" s="96"/>
      <c r="GS50" s="96"/>
      <c r="GT50" s="96"/>
      <c r="GU50" s="96"/>
      <c r="GV50" s="96"/>
      <c r="GW50" s="96"/>
      <c r="GX50" s="96"/>
      <c r="GY50" s="96"/>
      <c r="GZ50" s="96"/>
      <c r="HA50" s="96"/>
      <c r="HB50" s="96"/>
      <c r="HC50" s="96"/>
      <c r="HD50" s="96"/>
      <c r="HE50" s="96"/>
      <c r="HF50" s="96"/>
      <c r="HG50" s="96"/>
      <c r="HH50" s="96"/>
      <c r="HI50" s="96"/>
      <c r="HJ50" s="96"/>
      <c r="HK50" s="96"/>
      <c r="HL50" s="96"/>
      <c r="HM50" s="96"/>
      <c r="HN50" s="96"/>
      <c r="HO50" s="96"/>
      <c r="HP50" s="96"/>
      <c r="HQ50" s="96"/>
      <c r="HR50" s="96"/>
      <c r="HS50" s="96"/>
      <c r="HT50" s="96"/>
      <c r="HU50" s="96"/>
      <c r="HV50" s="96"/>
      <c r="HW50" s="96"/>
      <c r="HX50" s="96"/>
      <c r="HY50" s="96"/>
      <c r="HZ50" s="96"/>
      <c r="IA50" s="96"/>
      <c r="IB50" s="96"/>
      <c r="IC50" s="96"/>
      <c r="ID50" s="96"/>
      <c r="IE50" s="96"/>
    </row>
    <row r="51" spans="1:239" s="97" customFormat="1" ht="33.75" customHeight="1" hidden="1">
      <c r="A51" s="128" t="s">
        <v>121</v>
      </c>
      <c r="B51" s="90">
        <v>7530000</v>
      </c>
      <c r="C51" s="123">
        <f>120400+89700</f>
        <v>210100</v>
      </c>
      <c r="D51" s="175">
        <f t="shared" si="1"/>
        <v>7740100</v>
      </c>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c r="EO51" s="96"/>
      <c r="EP51" s="96"/>
      <c r="EQ51" s="96"/>
      <c r="ER51" s="96"/>
      <c r="ES51" s="96"/>
      <c r="ET51" s="96"/>
      <c r="EU51" s="96"/>
      <c r="EV51" s="96"/>
      <c r="EW51" s="96"/>
      <c r="EX51" s="96"/>
      <c r="EY51" s="96"/>
      <c r="EZ51" s="96"/>
      <c r="FA51" s="96"/>
      <c r="FB51" s="96"/>
      <c r="FC51" s="96"/>
      <c r="FD51" s="96"/>
      <c r="FE51" s="96"/>
      <c r="FF51" s="96"/>
      <c r="FG51" s="96"/>
      <c r="FH51" s="96"/>
      <c r="FI51" s="96"/>
      <c r="FJ51" s="96"/>
      <c r="FK51" s="96"/>
      <c r="FL51" s="96"/>
      <c r="FM51" s="96"/>
      <c r="FN51" s="96"/>
      <c r="FO51" s="96"/>
      <c r="FP51" s="96"/>
      <c r="FQ51" s="96"/>
      <c r="FR51" s="96"/>
      <c r="FS51" s="96"/>
      <c r="FT51" s="96"/>
      <c r="FU51" s="96"/>
      <c r="FV51" s="96"/>
      <c r="FW51" s="96"/>
      <c r="FX51" s="96"/>
      <c r="FY51" s="96"/>
      <c r="FZ51" s="96"/>
      <c r="GA51" s="96"/>
      <c r="GB51" s="96"/>
      <c r="GC51" s="96"/>
      <c r="GD51" s="96"/>
      <c r="GE51" s="96"/>
      <c r="GF51" s="96"/>
      <c r="GG51" s="96"/>
      <c r="GH51" s="96"/>
      <c r="GI51" s="96"/>
      <c r="GJ51" s="96"/>
      <c r="GK51" s="96"/>
      <c r="GL51" s="96"/>
      <c r="GM51" s="96"/>
      <c r="GN51" s="96"/>
      <c r="GO51" s="96"/>
      <c r="GP51" s="96"/>
      <c r="GQ51" s="96"/>
      <c r="GR51" s="96"/>
      <c r="GS51" s="96"/>
      <c r="GT51" s="96"/>
      <c r="GU51" s="96"/>
      <c r="GV51" s="96"/>
      <c r="GW51" s="96"/>
      <c r="GX51" s="96"/>
      <c r="GY51" s="96"/>
      <c r="GZ51" s="96"/>
      <c r="HA51" s="96"/>
      <c r="HB51" s="96"/>
      <c r="HC51" s="96"/>
      <c r="HD51" s="96"/>
      <c r="HE51" s="96"/>
      <c r="HF51" s="96"/>
      <c r="HG51" s="96"/>
      <c r="HH51" s="96"/>
      <c r="HI51" s="96"/>
      <c r="HJ51" s="96"/>
      <c r="HK51" s="96"/>
      <c r="HL51" s="96"/>
      <c r="HM51" s="96"/>
      <c r="HN51" s="96"/>
      <c r="HO51" s="96"/>
      <c r="HP51" s="96"/>
      <c r="HQ51" s="96"/>
      <c r="HR51" s="96"/>
      <c r="HS51" s="96"/>
      <c r="HT51" s="96"/>
      <c r="HU51" s="96"/>
      <c r="HV51" s="96"/>
      <c r="HW51" s="96"/>
      <c r="HX51" s="96"/>
      <c r="HY51" s="96"/>
      <c r="HZ51" s="96"/>
      <c r="IA51" s="96"/>
      <c r="IB51" s="96"/>
      <c r="IC51" s="96"/>
      <c r="ID51" s="96"/>
      <c r="IE51" s="96"/>
    </row>
    <row r="52" spans="1:239" s="97" customFormat="1" ht="33.75" customHeight="1" hidden="1">
      <c r="A52" s="128" t="s">
        <v>37</v>
      </c>
      <c r="B52" s="90">
        <v>488700</v>
      </c>
      <c r="C52" s="123">
        <v>12600</v>
      </c>
      <c r="D52" s="175">
        <f t="shared" si="1"/>
        <v>501300</v>
      </c>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c r="EO52" s="96"/>
      <c r="EP52" s="96"/>
      <c r="EQ52" s="96"/>
      <c r="ER52" s="96"/>
      <c r="ES52" s="96"/>
      <c r="ET52" s="96"/>
      <c r="EU52" s="96"/>
      <c r="EV52" s="96"/>
      <c r="EW52" s="96"/>
      <c r="EX52" s="96"/>
      <c r="EY52" s="96"/>
      <c r="EZ52" s="96"/>
      <c r="FA52" s="96"/>
      <c r="FB52" s="96"/>
      <c r="FC52" s="96"/>
      <c r="FD52" s="96"/>
      <c r="FE52" s="96"/>
      <c r="FF52" s="96"/>
      <c r="FG52" s="96"/>
      <c r="FH52" s="96"/>
      <c r="FI52" s="96"/>
      <c r="FJ52" s="96"/>
      <c r="FK52" s="96"/>
      <c r="FL52" s="96"/>
      <c r="FM52" s="96"/>
      <c r="FN52" s="96"/>
      <c r="FO52" s="96"/>
      <c r="FP52" s="96"/>
      <c r="FQ52" s="96"/>
      <c r="FR52" s="96"/>
      <c r="FS52" s="96"/>
      <c r="FT52" s="96"/>
      <c r="FU52" s="96"/>
      <c r="FV52" s="96"/>
      <c r="FW52" s="96"/>
      <c r="FX52" s="96"/>
      <c r="FY52" s="96"/>
      <c r="FZ52" s="96"/>
      <c r="GA52" s="96"/>
      <c r="GB52" s="96"/>
      <c r="GC52" s="96"/>
      <c r="GD52" s="96"/>
      <c r="GE52" s="96"/>
      <c r="GF52" s="96"/>
      <c r="GG52" s="96"/>
      <c r="GH52" s="96"/>
      <c r="GI52" s="96"/>
      <c r="GJ52" s="96"/>
      <c r="GK52" s="96"/>
      <c r="GL52" s="96"/>
      <c r="GM52" s="96"/>
      <c r="GN52" s="96"/>
      <c r="GO52" s="96"/>
      <c r="GP52" s="96"/>
      <c r="GQ52" s="96"/>
      <c r="GR52" s="96"/>
      <c r="GS52" s="96"/>
      <c r="GT52" s="96"/>
      <c r="GU52" s="96"/>
      <c r="GV52" s="96"/>
      <c r="GW52" s="96"/>
      <c r="GX52" s="96"/>
      <c r="GY52" s="96"/>
      <c r="GZ52" s="96"/>
      <c r="HA52" s="96"/>
      <c r="HB52" s="96"/>
      <c r="HC52" s="96"/>
      <c r="HD52" s="96"/>
      <c r="HE52" s="96"/>
      <c r="HF52" s="96"/>
      <c r="HG52" s="96"/>
      <c r="HH52" s="96"/>
      <c r="HI52" s="96"/>
      <c r="HJ52" s="96"/>
      <c r="HK52" s="96"/>
      <c r="HL52" s="96"/>
      <c r="HM52" s="96"/>
      <c r="HN52" s="96"/>
      <c r="HO52" s="96"/>
      <c r="HP52" s="96"/>
      <c r="HQ52" s="96"/>
      <c r="HR52" s="96"/>
      <c r="HS52" s="96"/>
      <c r="HT52" s="96"/>
      <c r="HU52" s="96"/>
      <c r="HV52" s="96"/>
      <c r="HW52" s="96"/>
      <c r="HX52" s="96"/>
      <c r="HY52" s="96"/>
      <c r="HZ52" s="96"/>
      <c r="IA52" s="96"/>
      <c r="IB52" s="96"/>
      <c r="IC52" s="96"/>
      <c r="ID52" s="96"/>
      <c r="IE52" s="96"/>
    </row>
    <row r="53" spans="1:239" s="97" customFormat="1" ht="60.75" customHeight="1" hidden="1">
      <c r="A53" s="142" t="s">
        <v>40</v>
      </c>
      <c r="B53" s="90">
        <v>1925231.06</v>
      </c>
      <c r="C53" s="107">
        <v>-222541</v>
      </c>
      <c r="D53" s="175">
        <f t="shared" si="1"/>
        <v>1702690.06</v>
      </c>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c r="EO53" s="96"/>
      <c r="EP53" s="96"/>
      <c r="EQ53" s="96"/>
      <c r="ER53" s="96"/>
      <c r="ES53" s="96"/>
      <c r="ET53" s="96"/>
      <c r="EU53" s="96"/>
      <c r="EV53" s="96"/>
      <c r="EW53" s="96"/>
      <c r="EX53" s="96"/>
      <c r="EY53" s="96"/>
      <c r="EZ53" s="96"/>
      <c r="FA53" s="96"/>
      <c r="FB53" s="96"/>
      <c r="FC53" s="96"/>
      <c r="FD53" s="96"/>
      <c r="FE53" s="96"/>
      <c r="FF53" s="96"/>
      <c r="FG53" s="96"/>
      <c r="FH53" s="96"/>
      <c r="FI53" s="96"/>
      <c r="FJ53" s="96"/>
      <c r="FK53" s="96"/>
      <c r="FL53" s="96"/>
      <c r="FM53" s="96"/>
      <c r="FN53" s="96"/>
      <c r="FO53" s="96"/>
      <c r="FP53" s="96"/>
      <c r="FQ53" s="96"/>
      <c r="FR53" s="96"/>
      <c r="FS53" s="96"/>
      <c r="FT53" s="96"/>
      <c r="FU53" s="96"/>
      <c r="FV53" s="96"/>
      <c r="FW53" s="96"/>
      <c r="FX53" s="96"/>
      <c r="FY53" s="96"/>
      <c r="FZ53" s="96"/>
      <c r="GA53" s="96"/>
      <c r="GB53" s="96"/>
      <c r="GC53" s="96"/>
      <c r="GD53" s="96"/>
      <c r="GE53" s="96"/>
      <c r="GF53" s="96"/>
      <c r="GG53" s="96"/>
      <c r="GH53" s="96"/>
      <c r="GI53" s="96"/>
      <c r="GJ53" s="96"/>
      <c r="GK53" s="96"/>
      <c r="GL53" s="96"/>
      <c r="GM53" s="96"/>
      <c r="GN53" s="96"/>
      <c r="GO53" s="96"/>
      <c r="GP53" s="96"/>
      <c r="GQ53" s="96"/>
      <c r="GR53" s="96"/>
      <c r="GS53" s="96"/>
      <c r="GT53" s="96"/>
      <c r="GU53" s="96"/>
      <c r="GV53" s="96"/>
      <c r="GW53" s="96"/>
      <c r="GX53" s="96"/>
      <c r="GY53" s="96"/>
      <c r="GZ53" s="96"/>
      <c r="HA53" s="96"/>
      <c r="HB53" s="96"/>
      <c r="HC53" s="96"/>
      <c r="HD53" s="96"/>
      <c r="HE53" s="96"/>
      <c r="HF53" s="96"/>
      <c r="HG53" s="96"/>
      <c r="HH53" s="96"/>
      <c r="HI53" s="96"/>
      <c r="HJ53" s="96"/>
      <c r="HK53" s="96"/>
      <c r="HL53" s="96"/>
      <c r="HM53" s="96"/>
      <c r="HN53" s="96"/>
      <c r="HO53" s="96"/>
      <c r="HP53" s="96"/>
      <c r="HQ53" s="96"/>
      <c r="HR53" s="96"/>
      <c r="HS53" s="96"/>
      <c r="HT53" s="96"/>
      <c r="HU53" s="96"/>
      <c r="HV53" s="96"/>
      <c r="HW53" s="96"/>
      <c r="HX53" s="96"/>
      <c r="HY53" s="96"/>
      <c r="HZ53" s="96"/>
      <c r="IA53" s="96"/>
      <c r="IB53" s="96"/>
      <c r="IC53" s="96"/>
      <c r="ID53" s="96"/>
      <c r="IE53" s="96"/>
    </row>
    <row r="54" spans="1:239" s="97" customFormat="1" ht="33.75" customHeight="1" hidden="1">
      <c r="A54" s="142" t="s">
        <v>41</v>
      </c>
      <c r="B54" s="90">
        <v>5065231.71</v>
      </c>
      <c r="C54" s="107">
        <v>222541</v>
      </c>
      <c r="D54" s="175">
        <f t="shared" si="1"/>
        <v>5287772.71</v>
      </c>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c r="DG54" s="96"/>
      <c r="DH54" s="96"/>
      <c r="DI54" s="96"/>
      <c r="DJ54" s="96"/>
      <c r="DK54" s="96"/>
      <c r="DL54" s="96"/>
      <c r="DM54" s="96"/>
      <c r="DN54" s="96"/>
      <c r="DO54" s="96"/>
      <c r="DP54" s="96"/>
      <c r="DQ54" s="96"/>
      <c r="DR54" s="96"/>
      <c r="DS54" s="96"/>
      <c r="DT54" s="96"/>
      <c r="DU54" s="96"/>
      <c r="DV54" s="96"/>
      <c r="DW54" s="96"/>
      <c r="DX54" s="96"/>
      <c r="DY54" s="96"/>
      <c r="DZ54" s="96"/>
      <c r="EA54" s="96"/>
      <c r="EB54" s="96"/>
      <c r="EC54" s="96"/>
      <c r="ED54" s="96"/>
      <c r="EE54" s="96"/>
      <c r="EF54" s="96"/>
      <c r="EG54" s="96"/>
      <c r="EH54" s="96"/>
      <c r="EI54" s="96"/>
      <c r="EJ54" s="96"/>
      <c r="EK54" s="96"/>
      <c r="EL54" s="96"/>
      <c r="EM54" s="96"/>
      <c r="EN54" s="96"/>
      <c r="EO54" s="96"/>
      <c r="EP54" s="96"/>
      <c r="EQ54" s="96"/>
      <c r="ER54" s="96"/>
      <c r="ES54" s="96"/>
      <c r="ET54" s="96"/>
      <c r="EU54" s="96"/>
      <c r="EV54" s="96"/>
      <c r="EW54" s="96"/>
      <c r="EX54" s="96"/>
      <c r="EY54" s="96"/>
      <c r="EZ54" s="96"/>
      <c r="FA54" s="96"/>
      <c r="FB54" s="96"/>
      <c r="FC54" s="96"/>
      <c r="FD54" s="96"/>
      <c r="FE54" s="96"/>
      <c r="FF54" s="96"/>
      <c r="FG54" s="96"/>
      <c r="FH54" s="96"/>
      <c r="FI54" s="96"/>
      <c r="FJ54" s="96"/>
      <c r="FK54" s="96"/>
      <c r="FL54" s="96"/>
      <c r="FM54" s="96"/>
      <c r="FN54" s="96"/>
      <c r="FO54" s="96"/>
      <c r="FP54" s="96"/>
      <c r="FQ54" s="96"/>
      <c r="FR54" s="96"/>
      <c r="FS54" s="96"/>
      <c r="FT54" s="96"/>
      <c r="FU54" s="96"/>
      <c r="FV54" s="96"/>
      <c r="FW54" s="96"/>
      <c r="FX54" s="96"/>
      <c r="FY54" s="96"/>
      <c r="FZ54" s="96"/>
      <c r="GA54" s="96"/>
      <c r="GB54" s="96"/>
      <c r="GC54" s="96"/>
      <c r="GD54" s="96"/>
      <c r="GE54" s="96"/>
      <c r="GF54" s="96"/>
      <c r="GG54" s="96"/>
      <c r="GH54" s="96"/>
      <c r="GI54" s="96"/>
      <c r="GJ54" s="96"/>
      <c r="GK54" s="96"/>
      <c r="GL54" s="96"/>
      <c r="GM54" s="96"/>
      <c r="GN54" s="96"/>
      <c r="GO54" s="96"/>
      <c r="GP54" s="96"/>
      <c r="GQ54" s="96"/>
      <c r="GR54" s="96"/>
      <c r="GS54" s="96"/>
      <c r="GT54" s="96"/>
      <c r="GU54" s="96"/>
      <c r="GV54" s="96"/>
      <c r="GW54" s="96"/>
      <c r="GX54" s="96"/>
      <c r="GY54" s="96"/>
      <c r="GZ54" s="96"/>
      <c r="HA54" s="96"/>
      <c r="HB54" s="96"/>
      <c r="HC54" s="96"/>
      <c r="HD54" s="96"/>
      <c r="HE54" s="96"/>
      <c r="HF54" s="96"/>
      <c r="HG54" s="96"/>
      <c r="HH54" s="96"/>
      <c r="HI54" s="96"/>
      <c r="HJ54" s="96"/>
      <c r="HK54" s="96"/>
      <c r="HL54" s="96"/>
      <c r="HM54" s="96"/>
      <c r="HN54" s="96"/>
      <c r="HO54" s="96"/>
      <c r="HP54" s="96"/>
      <c r="HQ54" s="96"/>
      <c r="HR54" s="96"/>
      <c r="HS54" s="96"/>
      <c r="HT54" s="96"/>
      <c r="HU54" s="96"/>
      <c r="HV54" s="96"/>
      <c r="HW54" s="96"/>
      <c r="HX54" s="96"/>
      <c r="HY54" s="96"/>
      <c r="HZ54" s="96"/>
      <c r="IA54" s="96"/>
      <c r="IB54" s="96"/>
      <c r="IC54" s="96"/>
      <c r="ID54" s="96"/>
      <c r="IE54" s="96"/>
    </row>
    <row r="55" spans="1:239" s="97" customFormat="1" ht="30" hidden="1">
      <c r="A55" s="87" t="s">
        <v>112</v>
      </c>
      <c r="B55" s="191">
        <v>68971416.2</v>
      </c>
      <c r="C55" s="103">
        <f>C56</f>
        <v>-8005000</v>
      </c>
      <c r="D55" s="189">
        <f t="shared" si="1"/>
        <v>60966416.2</v>
      </c>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c r="DG55" s="96"/>
      <c r="DH55" s="96"/>
      <c r="DI55" s="96"/>
      <c r="DJ55" s="96"/>
      <c r="DK55" s="96"/>
      <c r="DL55" s="96"/>
      <c r="DM55" s="96"/>
      <c r="DN55" s="96"/>
      <c r="DO55" s="96"/>
      <c r="DP55" s="96"/>
      <c r="DQ55" s="96"/>
      <c r="DR55" s="96"/>
      <c r="DS55" s="96"/>
      <c r="DT55" s="96"/>
      <c r="DU55" s="96"/>
      <c r="DV55" s="96"/>
      <c r="DW55" s="96"/>
      <c r="DX55" s="96"/>
      <c r="DY55" s="96"/>
      <c r="DZ55" s="96"/>
      <c r="EA55" s="96"/>
      <c r="EB55" s="96"/>
      <c r="EC55" s="96"/>
      <c r="ED55" s="96"/>
      <c r="EE55" s="96"/>
      <c r="EF55" s="96"/>
      <c r="EG55" s="96"/>
      <c r="EH55" s="96"/>
      <c r="EI55" s="96"/>
      <c r="EJ55" s="96"/>
      <c r="EK55" s="96"/>
      <c r="EL55" s="96"/>
      <c r="EM55" s="96"/>
      <c r="EN55" s="96"/>
      <c r="EO55" s="96"/>
      <c r="EP55" s="96"/>
      <c r="EQ55" s="96"/>
      <c r="ER55" s="96"/>
      <c r="ES55" s="96"/>
      <c r="ET55" s="96"/>
      <c r="EU55" s="96"/>
      <c r="EV55" s="96"/>
      <c r="EW55" s="96"/>
      <c r="EX55" s="96"/>
      <c r="EY55" s="96"/>
      <c r="EZ55" s="96"/>
      <c r="FA55" s="96"/>
      <c r="FB55" s="96"/>
      <c r="FC55" s="96"/>
      <c r="FD55" s="96"/>
      <c r="FE55" s="96"/>
      <c r="FF55" s="96"/>
      <c r="FG55" s="96"/>
      <c r="FH55" s="96"/>
      <c r="FI55" s="96"/>
      <c r="FJ55" s="96"/>
      <c r="FK55" s="96"/>
      <c r="FL55" s="96"/>
      <c r="FM55" s="96"/>
      <c r="FN55" s="96"/>
      <c r="FO55" s="96"/>
      <c r="FP55" s="96"/>
      <c r="FQ55" s="96"/>
      <c r="FR55" s="96"/>
      <c r="FS55" s="96"/>
      <c r="FT55" s="96"/>
      <c r="FU55" s="96"/>
      <c r="FV55" s="96"/>
      <c r="FW55" s="96"/>
      <c r="FX55" s="96"/>
      <c r="FY55" s="96"/>
      <c r="FZ55" s="96"/>
      <c r="GA55" s="96"/>
      <c r="GB55" s="96"/>
      <c r="GC55" s="96"/>
      <c r="GD55" s="96"/>
      <c r="GE55" s="96"/>
      <c r="GF55" s="96"/>
      <c r="GG55" s="96"/>
      <c r="GH55" s="96"/>
      <c r="GI55" s="96"/>
      <c r="GJ55" s="96"/>
      <c r="GK55" s="96"/>
      <c r="GL55" s="96"/>
      <c r="GM55" s="96"/>
      <c r="GN55" s="96"/>
      <c r="GO55" s="96"/>
      <c r="GP55" s="96"/>
      <c r="GQ55" s="96"/>
      <c r="GR55" s="96"/>
      <c r="GS55" s="96"/>
      <c r="GT55" s="96"/>
      <c r="GU55" s="96"/>
      <c r="GV55" s="96"/>
      <c r="GW55" s="96"/>
      <c r="GX55" s="96"/>
      <c r="GY55" s="96"/>
      <c r="GZ55" s="96"/>
      <c r="HA55" s="96"/>
      <c r="HB55" s="96"/>
      <c r="HC55" s="96"/>
      <c r="HD55" s="96"/>
      <c r="HE55" s="96"/>
      <c r="HF55" s="96"/>
      <c r="HG55" s="96"/>
      <c r="HH55" s="96"/>
      <c r="HI55" s="96"/>
      <c r="HJ55" s="96"/>
      <c r="HK55" s="96"/>
      <c r="HL55" s="96"/>
      <c r="HM55" s="96"/>
      <c r="HN55" s="96"/>
      <c r="HO55" s="96"/>
      <c r="HP55" s="96"/>
      <c r="HQ55" s="96"/>
      <c r="HR55" s="96"/>
      <c r="HS55" s="96"/>
      <c r="HT55" s="96"/>
      <c r="HU55" s="96"/>
      <c r="HV55" s="96"/>
      <c r="HW55" s="96"/>
      <c r="HX55" s="96"/>
      <c r="HY55" s="96"/>
      <c r="HZ55" s="96"/>
      <c r="IA55" s="96"/>
      <c r="IB55" s="96"/>
      <c r="IC55" s="96"/>
      <c r="ID55" s="96"/>
      <c r="IE55" s="96"/>
    </row>
    <row r="56" spans="1:239" s="97" customFormat="1" ht="61.5" hidden="1">
      <c r="A56" s="88" t="s">
        <v>113</v>
      </c>
      <c r="B56" s="90">
        <v>43221235.2</v>
      </c>
      <c r="C56" s="102">
        <v>-8005000</v>
      </c>
      <c r="D56" s="175">
        <f t="shared" si="1"/>
        <v>35216235.2</v>
      </c>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c r="DP56" s="96"/>
      <c r="DQ56" s="96"/>
      <c r="DR56" s="96"/>
      <c r="DS56" s="96"/>
      <c r="DT56" s="96"/>
      <c r="DU56" s="96"/>
      <c r="DV56" s="96"/>
      <c r="DW56" s="96"/>
      <c r="DX56" s="96"/>
      <c r="DY56" s="96"/>
      <c r="DZ56" s="96"/>
      <c r="EA56" s="96"/>
      <c r="EB56" s="96"/>
      <c r="EC56" s="96"/>
      <c r="ED56" s="96"/>
      <c r="EE56" s="96"/>
      <c r="EF56" s="96"/>
      <c r="EG56" s="96"/>
      <c r="EH56" s="96"/>
      <c r="EI56" s="96"/>
      <c r="EJ56" s="96"/>
      <c r="EK56" s="96"/>
      <c r="EL56" s="96"/>
      <c r="EM56" s="96"/>
      <c r="EN56" s="96"/>
      <c r="EO56" s="96"/>
      <c r="EP56" s="96"/>
      <c r="EQ56" s="96"/>
      <c r="ER56" s="96"/>
      <c r="ES56" s="96"/>
      <c r="ET56" s="96"/>
      <c r="EU56" s="96"/>
      <c r="EV56" s="96"/>
      <c r="EW56" s="96"/>
      <c r="EX56" s="96"/>
      <c r="EY56" s="96"/>
      <c r="EZ56" s="96"/>
      <c r="FA56" s="96"/>
      <c r="FB56" s="96"/>
      <c r="FC56" s="96"/>
      <c r="FD56" s="96"/>
      <c r="FE56" s="96"/>
      <c r="FF56" s="96"/>
      <c r="FG56" s="96"/>
      <c r="FH56" s="96"/>
      <c r="FI56" s="96"/>
      <c r="FJ56" s="96"/>
      <c r="FK56" s="96"/>
      <c r="FL56" s="96"/>
      <c r="FM56" s="96"/>
      <c r="FN56" s="96"/>
      <c r="FO56" s="96"/>
      <c r="FP56" s="96"/>
      <c r="FQ56" s="96"/>
      <c r="FR56" s="96"/>
      <c r="FS56" s="96"/>
      <c r="FT56" s="96"/>
      <c r="FU56" s="96"/>
      <c r="FV56" s="96"/>
      <c r="FW56" s="96"/>
      <c r="FX56" s="96"/>
      <c r="FY56" s="96"/>
      <c r="FZ56" s="96"/>
      <c r="GA56" s="96"/>
      <c r="GB56" s="96"/>
      <c r="GC56" s="96"/>
      <c r="GD56" s="96"/>
      <c r="GE56" s="96"/>
      <c r="GF56" s="96"/>
      <c r="GG56" s="96"/>
      <c r="GH56" s="96"/>
      <c r="GI56" s="96"/>
      <c r="GJ56" s="96"/>
      <c r="GK56" s="96"/>
      <c r="GL56" s="96"/>
      <c r="GM56" s="96"/>
      <c r="GN56" s="96"/>
      <c r="GO56" s="96"/>
      <c r="GP56" s="96"/>
      <c r="GQ56" s="96"/>
      <c r="GR56" s="96"/>
      <c r="GS56" s="96"/>
      <c r="GT56" s="96"/>
      <c r="GU56" s="96"/>
      <c r="GV56" s="96"/>
      <c r="GW56" s="96"/>
      <c r="GX56" s="96"/>
      <c r="GY56" s="96"/>
      <c r="GZ56" s="96"/>
      <c r="HA56" s="96"/>
      <c r="HB56" s="96"/>
      <c r="HC56" s="96"/>
      <c r="HD56" s="96"/>
      <c r="HE56" s="96"/>
      <c r="HF56" s="96"/>
      <c r="HG56" s="96"/>
      <c r="HH56" s="96"/>
      <c r="HI56" s="96"/>
      <c r="HJ56" s="96"/>
      <c r="HK56" s="96"/>
      <c r="HL56" s="96"/>
      <c r="HM56" s="96"/>
      <c r="HN56" s="96"/>
      <c r="HO56" s="96"/>
      <c r="HP56" s="96"/>
      <c r="HQ56" s="96"/>
      <c r="HR56" s="96"/>
      <c r="HS56" s="96"/>
      <c r="HT56" s="96"/>
      <c r="HU56" s="96"/>
      <c r="HV56" s="96"/>
      <c r="HW56" s="96"/>
      <c r="HX56" s="96"/>
      <c r="HY56" s="96"/>
      <c r="HZ56" s="96"/>
      <c r="IA56" s="96"/>
      <c r="IB56" s="96"/>
      <c r="IC56" s="96"/>
      <c r="ID56" s="96"/>
      <c r="IE56" s="96"/>
    </row>
    <row r="57" spans="1:239" s="97" customFormat="1" ht="30.75" hidden="1">
      <c r="A57" s="87" t="s">
        <v>49</v>
      </c>
      <c r="B57" s="193"/>
      <c r="C57" s="103">
        <f>C58+C59</f>
        <v>-50000</v>
      </c>
      <c r="D57" s="175"/>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96"/>
      <c r="DJ57" s="96"/>
      <c r="DK57" s="96"/>
      <c r="DL57" s="96"/>
      <c r="DM57" s="96"/>
      <c r="DN57" s="96"/>
      <c r="DO57" s="96"/>
      <c r="DP57" s="96"/>
      <c r="DQ57" s="96"/>
      <c r="DR57" s="96"/>
      <c r="DS57" s="96"/>
      <c r="DT57" s="96"/>
      <c r="DU57" s="96"/>
      <c r="DV57" s="96"/>
      <c r="DW57" s="96"/>
      <c r="DX57" s="96"/>
      <c r="DY57" s="96"/>
      <c r="DZ57" s="96"/>
      <c r="EA57" s="96"/>
      <c r="EB57" s="96"/>
      <c r="EC57" s="96"/>
      <c r="ED57" s="96"/>
      <c r="EE57" s="96"/>
      <c r="EF57" s="96"/>
      <c r="EG57" s="96"/>
      <c r="EH57" s="96"/>
      <c r="EI57" s="96"/>
      <c r="EJ57" s="96"/>
      <c r="EK57" s="96"/>
      <c r="EL57" s="96"/>
      <c r="EM57" s="96"/>
      <c r="EN57" s="96"/>
      <c r="EO57" s="96"/>
      <c r="EP57" s="96"/>
      <c r="EQ57" s="96"/>
      <c r="ER57" s="96"/>
      <c r="ES57" s="96"/>
      <c r="ET57" s="96"/>
      <c r="EU57" s="96"/>
      <c r="EV57" s="96"/>
      <c r="EW57" s="96"/>
      <c r="EX57" s="96"/>
      <c r="EY57" s="96"/>
      <c r="EZ57" s="96"/>
      <c r="FA57" s="96"/>
      <c r="FB57" s="96"/>
      <c r="FC57" s="96"/>
      <c r="FD57" s="96"/>
      <c r="FE57" s="96"/>
      <c r="FF57" s="96"/>
      <c r="FG57" s="96"/>
      <c r="FH57" s="96"/>
      <c r="FI57" s="96"/>
      <c r="FJ57" s="96"/>
      <c r="FK57" s="96"/>
      <c r="FL57" s="96"/>
      <c r="FM57" s="96"/>
      <c r="FN57" s="96"/>
      <c r="FO57" s="96"/>
      <c r="FP57" s="96"/>
      <c r="FQ57" s="96"/>
      <c r="FR57" s="96"/>
      <c r="FS57" s="96"/>
      <c r="FT57" s="96"/>
      <c r="FU57" s="96"/>
      <c r="FV57" s="96"/>
      <c r="FW57" s="96"/>
      <c r="FX57" s="96"/>
      <c r="FY57" s="96"/>
      <c r="FZ57" s="96"/>
      <c r="GA57" s="96"/>
      <c r="GB57" s="96"/>
      <c r="GC57" s="96"/>
      <c r="GD57" s="96"/>
      <c r="GE57" s="96"/>
      <c r="GF57" s="96"/>
      <c r="GG57" s="96"/>
      <c r="GH57" s="96"/>
      <c r="GI57" s="96"/>
      <c r="GJ57" s="96"/>
      <c r="GK57" s="96"/>
      <c r="GL57" s="96"/>
      <c r="GM57" s="96"/>
      <c r="GN57" s="96"/>
      <c r="GO57" s="96"/>
      <c r="GP57" s="96"/>
      <c r="GQ57" s="96"/>
      <c r="GR57" s="96"/>
      <c r="GS57" s="96"/>
      <c r="GT57" s="96"/>
      <c r="GU57" s="96"/>
      <c r="GV57" s="96"/>
      <c r="GW57" s="96"/>
      <c r="GX57" s="96"/>
      <c r="GY57" s="96"/>
      <c r="GZ57" s="96"/>
      <c r="HA57" s="96"/>
      <c r="HB57" s="96"/>
      <c r="HC57" s="96"/>
      <c r="HD57" s="96"/>
      <c r="HE57" s="96"/>
      <c r="HF57" s="96"/>
      <c r="HG57" s="96"/>
      <c r="HH57" s="96"/>
      <c r="HI57" s="96"/>
      <c r="HJ57" s="96"/>
      <c r="HK57" s="96"/>
      <c r="HL57" s="96"/>
      <c r="HM57" s="96"/>
      <c r="HN57" s="96"/>
      <c r="HO57" s="96"/>
      <c r="HP57" s="96"/>
      <c r="HQ57" s="96"/>
      <c r="HR57" s="96"/>
      <c r="HS57" s="96"/>
      <c r="HT57" s="96"/>
      <c r="HU57" s="96"/>
      <c r="HV57" s="96"/>
      <c r="HW57" s="96"/>
      <c r="HX57" s="96"/>
      <c r="HY57" s="96"/>
      <c r="HZ57" s="96"/>
      <c r="IA57" s="96"/>
      <c r="IB57" s="96"/>
      <c r="IC57" s="96"/>
      <c r="ID57" s="96"/>
      <c r="IE57" s="96"/>
    </row>
    <row r="58" spans="1:239" s="97" customFormat="1" ht="61.5" hidden="1">
      <c r="A58" s="88" t="s">
        <v>50</v>
      </c>
      <c r="B58" s="90"/>
      <c r="C58" s="102">
        <v>-40000</v>
      </c>
      <c r="D58" s="175"/>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c r="EO58" s="96"/>
      <c r="EP58" s="96"/>
      <c r="EQ58" s="96"/>
      <c r="ER58" s="96"/>
      <c r="ES58" s="96"/>
      <c r="ET58" s="96"/>
      <c r="EU58" s="96"/>
      <c r="EV58" s="96"/>
      <c r="EW58" s="96"/>
      <c r="EX58" s="96"/>
      <c r="EY58" s="96"/>
      <c r="EZ58" s="96"/>
      <c r="FA58" s="96"/>
      <c r="FB58" s="96"/>
      <c r="FC58" s="96"/>
      <c r="FD58" s="96"/>
      <c r="FE58" s="96"/>
      <c r="FF58" s="96"/>
      <c r="FG58" s="96"/>
      <c r="FH58" s="96"/>
      <c r="FI58" s="96"/>
      <c r="FJ58" s="96"/>
      <c r="FK58" s="96"/>
      <c r="FL58" s="96"/>
      <c r="FM58" s="96"/>
      <c r="FN58" s="96"/>
      <c r="FO58" s="96"/>
      <c r="FP58" s="96"/>
      <c r="FQ58" s="96"/>
      <c r="FR58" s="96"/>
      <c r="FS58" s="96"/>
      <c r="FT58" s="96"/>
      <c r="FU58" s="96"/>
      <c r="FV58" s="96"/>
      <c r="FW58" s="96"/>
      <c r="FX58" s="96"/>
      <c r="FY58" s="96"/>
      <c r="FZ58" s="96"/>
      <c r="GA58" s="96"/>
      <c r="GB58" s="96"/>
      <c r="GC58" s="96"/>
      <c r="GD58" s="96"/>
      <c r="GE58" s="96"/>
      <c r="GF58" s="96"/>
      <c r="GG58" s="96"/>
      <c r="GH58" s="96"/>
      <c r="GI58" s="96"/>
      <c r="GJ58" s="96"/>
      <c r="GK58" s="96"/>
      <c r="GL58" s="96"/>
      <c r="GM58" s="96"/>
      <c r="GN58" s="96"/>
      <c r="GO58" s="96"/>
      <c r="GP58" s="96"/>
      <c r="GQ58" s="96"/>
      <c r="GR58" s="96"/>
      <c r="GS58" s="96"/>
      <c r="GT58" s="96"/>
      <c r="GU58" s="96"/>
      <c r="GV58" s="96"/>
      <c r="GW58" s="96"/>
      <c r="GX58" s="96"/>
      <c r="GY58" s="96"/>
      <c r="GZ58" s="96"/>
      <c r="HA58" s="96"/>
      <c r="HB58" s="96"/>
      <c r="HC58" s="96"/>
      <c r="HD58" s="96"/>
      <c r="HE58" s="96"/>
      <c r="HF58" s="96"/>
      <c r="HG58" s="96"/>
      <c r="HH58" s="96"/>
      <c r="HI58" s="96"/>
      <c r="HJ58" s="96"/>
      <c r="HK58" s="96"/>
      <c r="HL58" s="96"/>
      <c r="HM58" s="96"/>
      <c r="HN58" s="96"/>
      <c r="HO58" s="96"/>
      <c r="HP58" s="96"/>
      <c r="HQ58" s="96"/>
      <c r="HR58" s="96"/>
      <c r="HS58" s="96"/>
      <c r="HT58" s="96"/>
      <c r="HU58" s="96"/>
      <c r="HV58" s="96"/>
      <c r="HW58" s="96"/>
      <c r="HX58" s="96"/>
      <c r="HY58" s="96"/>
      <c r="HZ58" s="96"/>
      <c r="IA58" s="96"/>
      <c r="IB58" s="96"/>
      <c r="IC58" s="96"/>
      <c r="ID58" s="96"/>
      <c r="IE58" s="96"/>
    </row>
    <row r="59" spans="1:239" s="97" customFormat="1" ht="30.75" hidden="1">
      <c r="A59" s="88" t="s">
        <v>51</v>
      </c>
      <c r="B59" s="90"/>
      <c r="C59" s="102">
        <v>-10000</v>
      </c>
      <c r="D59" s="175"/>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c r="EO59" s="96"/>
      <c r="EP59" s="96"/>
      <c r="EQ59" s="96"/>
      <c r="ER59" s="96"/>
      <c r="ES59" s="96"/>
      <c r="ET59" s="96"/>
      <c r="EU59" s="96"/>
      <c r="EV59" s="96"/>
      <c r="EW59" s="96"/>
      <c r="EX59" s="96"/>
      <c r="EY59" s="96"/>
      <c r="EZ59" s="96"/>
      <c r="FA59" s="96"/>
      <c r="FB59" s="96"/>
      <c r="FC59" s="96"/>
      <c r="FD59" s="96"/>
      <c r="FE59" s="96"/>
      <c r="FF59" s="96"/>
      <c r="FG59" s="96"/>
      <c r="FH59" s="96"/>
      <c r="FI59" s="96"/>
      <c r="FJ59" s="96"/>
      <c r="FK59" s="96"/>
      <c r="FL59" s="96"/>
      <c r="FM59" s="96"/>
      <c r="FN59" s="96"/>
      <c r="FO59" s="96"/>
      <c r="FP59" s="96"/>
      <c r="FQ59" s="96"/>
      <c r="FR59" s="96"/>
      <c r="FS59" s="96"/>
      <c r="FT59" s="96"/>
      <c r="FU59" s="96"/>
      <c r="FV59" s="96"/>
      <c r="FW59" s="96"/>
      <c r="FX59" s="96"/>
      <c r="FY59" s="96"/>
      <c r="FZ59" s="96"/>
      <c r="GA59" s="96"/>
      <c r="GB59" s="96"/>
      <c r="GC59" s="96"/>
      <c r="GD59" s="96"/>
      <c r="GE59" s="96"/>
      <c r="GF59" s="96"/>
      <c r="GG59" s="96"/>
      <c r="GH59" s="96"/>
      <c r="GI59" s="96"/>
      <c r="GJ59" s="96"/>
      <c r="GK59" s="96"/>
      <c r="GL59" s="96"/>
      <c r="GM59" s="96"/>
      <c r="GN59" s="96"/>
      <c r="GO59" s="96"/>
      <c r="GP59" s="96"/>
      <c r="GQ59" s="96"/>
      <c r="GR59" s="96"/>
      <c r="GS59" s="96"/>
      <c r="GT59" s="96"/>
      <c r="GU59" s="96"/>
      <c r="GV59" s="96"/>
      <c r="GW59" s="96"/>
      <c r="GX59" s="96"/>
      <c r="GY59" s="96"/>
      <c r="GZ59" s="96"/>
      <c r="HA59" s="96"/>
      <c r="HB59" s="96"/>
      <c r="HC59" s="96"/>
      <c r="HD59" s="96"/>
      <c r="HE59" s="96"/>
      <c r="HF59" s="96"/>
      <c r="HG59" s="96"/>
      <c r="HH59" s="96"/>
      <c r="HI59" s="96"/>
      <c r="HJ59" s="96"/>
      <c r="HK59" s="96"/>
      <c r="HL59" s="96"/>
      <c r="HM59" s="96"/>
      <c r="HN59" s="96"/>
      <c r="HO59" s="96"/>
      <c r="HP59" s="96"/>
      <c r="HQ59" s="96"/>
      <c r="HR59" s="96"/>
      <c r="HS59" s="96"/>
      <c r="HT59" s="96"/>
      <c r="HU59" s="96"/>
      <c r="HV59" s="96"/>
      <c r="HW59" s="96"/>
      <c r="HX59" s="96"/>
      <c r="HY59" s="96"/>
      <c r="HZ59" s="96"/>
      <c r="IA59" s="96"/>
      <c r="IB59" s="96"/>
      <c r="IC59" s="96"/>
      <c r="ID59" s="96"/>
      <c r="IE59" s="96"/>
    </row>
    <row r="60" spans="1:239" s="97" customFormat="1" ht="36.75" customHeight="1" hidden="1">
      <c r="A60" s="87" t="s">
        <v>30</v>
      </c>
      <c r="B60" s="191">
        <v>44962997.64</v>
      </c>
      <c r="C60" s="103">
        <f>SUM(C61:C69)</f>
        <v>-881600</v>
      </c>
      <c r="D60" s="183">
        <f t="shared" si="1"/>
        <v>44081397.64</v>
      </c>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row>
    <row r="61" spans="1:11" ht="30.75" hidden="1">
      <c r="A61" s="124" t="s">
        <v>31</v>
      </c>
      <c r="B61" s="150">
        <v>6041596</v>
      </c>
      <c r="C61" s="102">
        <v>300000</v>
      </c>
      <c r="D61" s="175">
        <f t="shared" si="1"/>
        <v>6341596</v>
      </c>
      <c r="E61" s="8"/>
      <c r="J61" s="1"/>
      <c r="K61" s="1"/>
    </row>
    <row r="62" spans="1:11" ht="63" customHeight="1" hidden="1">
      <c r="A62" s="124" t="s">
        <v>91</v>
      </c>
      <c r="B62" s="150">
        <v>5646626</v>
      </c>
      <c r="C62" s="102">
        <v>-237000</v>
      </c>
      <c r="D62" s="175">
        <f t="shared" si="1"/>
        <v>5409626</v>
      </c>
      <c r="E62" s="8"/>
      <c r="J62" s="1"/>
      <c r="K62" s="1"/>
    </row>
    <row r="63" spans="1:11" ht="61.5" hidden="1">
      <c r="A63" s="140" t="s">
        <v>92</v>
      </c>
      <c r="B63" s="150">
        <v>4098506</v>
      </c>
      <c r="C63" s="102">
        <v>-165000</v>
      </c>
      <c r="D63" s="175">
        <f t="shared" si="1"/>
        <v>3933506</v>
      </c>
      <c r="E63" s="8"/>
      <c r="J63" s="1"/>
      <c r="K63" s="1"/>
    </row>
    <row r="64" spans="1:11" ht="30.75" hidden="1">
      <c r="A64" s="140" t="s">
        <v>32</v>
      </c>
      <c r="B64" s="150">
        <v>1196458</v>
      </c>
      <c r="C64" s="102">
        <v>-56000</v>
      </c>
      <c r="D64" s="175">
        <f t="shared" si="1"/>
        <v>1140458</v>
      </c>
      <c r="E64" s="8"/>
      <c r="J64" s="1"/>
      <c r="K64" s="1"/>
    </row>
    <row r="65" spans="1:11" ht="61.5" hidden="1">
      <c r="A65" s="140" t="s">
        <v>93</v>
      </c>
      <c r="B65" s="150">
        <v>12246037.48</v>
      </c>
      <c r="C65" s="102">
        <v>-366600</v>
      </c>
      <c r="D65" s="175">
        <f t="shared" si="1"/>
        <v>11879437.48</v>
      </c>
      <c r="E65" s="8"/>
      <c r="J65" s="1"/>
      <c r="K65" s="1"/>
    </row>
    <row r="66" spans="1:11" ht="61.5" hidden="1">
      <c r="A66" s="140" t="s">
        <v>94</v>
      </c>
      <c r="B66" s="150">
        <v>3548976</v>
      </c>
      <c r="C66" s="102">
        <v>-102000</v>
      </c>
      <c r="D66" s="175">
        <f t="shared" si="1"/>
        <v>3446976</v>
      </c>
      <c r="E66" s="8"/>
      <c r="J66" s="1"/>
      <c r="K66" s="1"/>
    </row>
    <row r="67" spans="1:11" ht="30.75" hidden="1">
      <c r="A67" s="140" t="s">
        <v>47</v>
      </c>
      <c r="B67" s="150">
        <v>4908569</v>
      </c>
      <c r="C67" s="102">
        <v>100000</v>
      </c>
      <c r="D67" s="175">
        <f t="shared" si="1"/>
        <v>5008569</v>
      </c>
      <c r="E67" s="8"/>
      <c r="J67" s="1"/>
      <c r="K67" s="1"/>
    </row>
    <row r="68" spans="1:11" ht="61.5" hidden="1">
      <c r="A68" s="140" t="s">
        <v>95</v>
      </c>
      <c r="B68" s="150">
        <v>3890977.16</v>
      </c>
      <c r="C68" s="102">
        <v>-148000</v>
      </c>
      <c r="D68" s="175">
        <f t="shared" si="1"/>
        <v>3742977.16</v>
      </c>
      <c r="E68" s="8"/>
      <c r="J68" s="1"/>
      <c r="K68" s="1"/>
    </row>
    <row r="69" spans="1:11" ht="61.5" hidden="1">
      <c r="A69" s="140" t="s">
        <v>99</v>
      </c>
      <c r="B69" s="150">
        <v>3385252</v>
      </c>
      <c r="C69" s="102">
        <v>-207000</v>
      </c>
      <c r="D69" s="175">
        <f t="shared" si="1"/>
        <v>3178252</v>
      </c>
      <c r="E69" s="8"/>
      <c r="J69" s="1"/>
      <c r="K69" s="1"/>
    </row>
    <row r="70" spans="1:239" s="111" customFormat="1" ht="15.75" customHeight="1" hidden="1">
      <c r="A70" s="118"/>
      <c r="B70" s="90"/>
      <c r="C70" s="84"/>
      <c r="D70" s="178"/>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96"/>
      <c r="GB70" s="96"/>
      <c r="GC70" s="96"/>
      <c r="GD70" s="96"/>
      <c r="GE70" s="96"/>
      <c r="GF70" s="96"/>
      <c r="GG70" s="96"/>
      <c r="GH70" s="96"/>
      <c r="GI70" s="96"/>
      <c r="GJ70" s="96"/>
      <c r="GK70" s="96"/>
      <c r="GL70" s="96"/>
      <c r="GM70" s="96"/>
      <c r="GN70" s="96"/>
      <c r="GO70" s="96"/>
      <c r="GP70" s="96"/>
      <c r="GQ70" s="96"/>
      <c r="GR70" s="96"/>
      <c r="GS70" s="96"/>
      <c r="GT70" s="96"/>
      <c r="GU70" s="96"/>
      <c r="GV70" s="96"/>
      <c r="GW70" s="96"/>
      <c r="GX70" s="96"/>
      <c r="GY70" s="96"/>
      <c r="GZ70" s="96"/>
      <c r="HA70" s="96"/>
      <c r="HB70" s="96"/>
      <c r="HC70" s="96"/>
      <c r="HD70" s="96"/>
      <c r="HE70" s="96"/>
      <c r="HF70" s="96"/>
      <c r="HG70" s="96"/>
      <c r="HH70" s="96"/>
      <c r="HI70" s="96"/>
      <c r="HJ70" s="96"/>
      <c r="HK70" s="96"/>
      <c r="HL70" s="96"/>
      <c r="HM70" s="96"/>
      <c r="HN70" s="96"/>
      <c r="HO70" s="96"/>
      <c r="HP70" s="96"/>
      <c r="HQ70" s="96"/>
      <c r="HR70" s="96"/>
      <c r="HS70" s="96"/>
      <c r="HT70" s="96"/>
      <c r="HU70" s="96"/>
      <c r="HV70" s="96"/>
      <c r="HW70" s="96"/>
      <c r="HX70" s="96"/>
      <c r="HY70" s="96"/>
      <c r="HZ70" s="96"/>
      <c r="IA70" s="96"/>
      <c r="IB70" s="96"/>
      <c r="IC70" s="96"/>
      <c r="ID70" s="96"/>
      <c r="IE70" s="96"/>
    </row>
    <row r="71" spans="1:11" s="18" customFormat="1" ht="30.75">
      <c r="A71" s="86" t="s">
        <v>237</v>
      </c>
      <c r="B71" s="151"/>
      <c r="C71" s="21"/>
      <c r="D71" s="181"/>
      <c r="E71" s="11"/>
      <c r="J71" s="11"/>
      <c r="K71" s="11"/>
    </row>
    <row r="72" spans="1:11" s="18" customFormat="1" ht="5.25" customHeight="1">
      <c r="A72" s="22"/>
      <c r="B72" s="152"/>
      <c r="C72" s="21"/>
      <c r="D72" s="182"/>
      <c r="E72" s="11"/>
      <c r="G72" s="24"/>
      <c r="J72" s="11"/>
      <c r="K72" s="11"/>
    </row>
    <row r="73" spans="1:8" s="18" customFormat="1" ht="30.75">
      <c r="A73" s="91" t="s">
        <v>234</v>
      </c>
      <c r="B73" s="107"/>
      <c r="C73" s="103"/>
      <c r="D73" s="108"/>
      <c r="E73" s="196"/>
      <c r="H73" s="11"/>
    </row>
    <row r="74" spans="1:251" s="29" customFormat="1" ht="27.75" hidden="1">
      <c r="A74" s="5" t="s">
        <v>240</v>
      </c>
      <c r="B74" s="145">
        <f>B75</f>
        <v>0</v>
      </c>
      <c r="C74" s="105"/>
      <c r="D74" s="26"/>
      <c r="E74" s="27"/>
      <c r="F74" s="28"/>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row>
    <row r="75" spans="1:8" s="18" customFormat="1" ht="30.75" hidden="1">
      <c r="A75" s="10"/>
      <c r="B75" s="153"/>
      <c r="C75" s="104"/>
      <c r="D75" s="159"/>
      <c r="E75" s="11"/>
      <c r="H75" s="11"/>
    </row>
    <row r="76" spans="1:8" s="18" customFormat="1" ht="6.75" customHeight="1">
      <c r="A76" s="6"/>
      <c r="B76" s="154"/>
      <c r="C76" s="104"/>
      <c r="D76" s="159"/>
      <c r="E76" s="11"/>
      <c r="H76" s="11"/>
    </row>
    <row r="77" spans="1:8" s="18" customFormat="1" ht="30.75">
      <c r="A77" s="91" t="s">
        <v>241</v>
      </c>
      <c r="B77" s="155"/>
      <c r="C77" s="106"/>
      <c r="D77" s="155"/>
      <c r="E77" s="11"/>
      <c r="H77" s="11"/>
    </row>
    <row r="78" spans="1:8" s="18" customFormat="1" ht="6" customHeight="1">
      <c r="A78" s="92"/>
      <c r="B78" s="153"/>
      <c r="C78" s="104"/>
      <c r="D78" s="159"/>
      <c r="E78" s="11"/>
      <c r="H78" s="11"/>
    </row>
    <row r="79" spans="1:11" s="18" customFormat="1" ht="30.75">
      <c r="A79" s="79" t="s">
        <v>242</v>
      </c>
      <c r="B79" s="107"/>
      <c r="C79" s="103">
        <f>C80+C97+C128+C137+C140</f>
        <v>0</v>
      </c>
      <c r="D79" s="108"/>
      <c r="E79" s="11"/>
      <c r="J79" s="11"/>
      <c r="K79" s="11"/>
    </row>
    <row r="80" spans="1:11" s="18" customFormat="1" ht="30">
      <c r="A80" s="87" t="s">
        <v>155</v>
      </c>
      <c r="B80" s="190">
        <v>31798905.78</v>
      </c>
      <c r="C80" s="103">
        <f>C81+C85+C86+C87+C88+C89+C90+C91+C92+C95+C96+C84</f>
        <v>0</v>
      </c>
      <c r="D80" s="190">
        <f>B80+C80</f>
        <v>31798905.78</v>
      </c>
      <c r="J80" s="11"/>
      <c r="K80" s="11"/>
    </row>
    <row r="81" spans="1:4" ht="30.75">
      <c r="A81" s="88" t="s">
        <v>362</v>
      </c>
      <c r="B81" s="150">
        <v>5832767.8</v>
      </c>
      <c r="C81" s="102">
        <f>C82+C83</f>
        <v>-130000</v>
      </c>
      <c r="D81" s="175">
        <f>B81+C81</f>
        <v>5702767.8</v>
      </c>
    </row>
    <row r="82" spans="1:4" ht="61.5">
      <c r="A82" s="122" t="s">
        <v>107</v>
      </c>
      <c r="B82" s="150">
        <v>959340</v>
      </c>
      <c r="C82" s="123">
        <v>-552032</v>
      </c>
      <c r="D82" s="175">
        <f aca="true" t="shared" si="2" ref="D82:D141">B82+C82</f>
        <v>407308</v>
      </c>
    </row>
    <row r="83" spans="1:4" ht="61.5">
      <c r="A83" s="122" t="s">
        <v>363</v>
      </c>
      <c r="B83" s="150">
        <v>70000</v>
      </c>
      <c r="C83" s="123">
        <v>422032</v>
      </c>
      <c r="D83" s="175">
        <f t="shared" si="2"/>
        <v>492032</v>
      </c>
    </row>
    <row r="84" spans="1:4" ht="30.75">
      <c r="A84" s="88" t="s">
        <v>232</v>
      </c>
      <c r="B84" s="150">
        <v>300000</v>
      </c>
      <c r="C84" s="107">
        <v>130000</v>
      </c>
      <c r="D84" s="175">
        <f t="shared" si="2"/>
        <v>430000</v>
      </c>
    </row>
    <row r="85" spans="1:4" ht="30.75">
      <c r="A85" s="88" t="s">
        <v>27</v>
      </c>
      <c r="B85" s="150">
        <v>86076.6</v>
      </c>
      <c r="C85" s="107">
        <v>-30000</v>
      </c>
      <c r="D85" s="175">
        <f t="shared" si="2"/>
        <v>56076.600000000006</v>
      </c>
    </row>
    <row r="86" spans="1:4" ht="61.5">
      <c r="A86" s="88" t="s">
        <v>26</v>
      </c>
      <c r="B86" s="150">
        <v>0</v>
      </c>
      <c r="C86" s="107">
        <v>30000</v>
      </c>
      <c r="D86" s="175">
        <f t="shared" si="2"/>
        <v>30000</v>
      </c>
    </row>
    <row r="87" spans="1:4" ht="61.5">
      <c r="A87" s="88" t="s">
        <v>3</v>
      </c>
      <c r="B87" s="150">
        <v>151000</v>
      </c>
      <c r="C87" s="107">
        <v>23000</v>
      </c>
      <c r="D87" s="175">
        <f t="shared" si="2"/>
        <v>174000</v>
      </c>
    </row>
    <row r="88" spans="1:4" ht="30.75">
      <c r="A88" s="88" t="s">
        <v>4</v>
      </c>
      <c r="B88" s="150">
        <v>400000</v>
      </c>
      <c r="C88" s="107">
        <f>-23000-16000</f>
        <v>-39000</v>
      </c>
      <c r="D88" s="175">
        <f t="shared" si="2"/>
        <v>361000</v>
      </c>
    </row>
    <row r="89" spans="1:4" ht="30.75">
      <c r="A89" s="88" t="s">
        <v>5</v>
      </c>
      <c r="B89" s="150">
        <v>157854</v>
      </c>
      <c r="C89" s="107">
        <v>16000</v>
      </c>
      <c r="D89" s="175">
        <f t="shared" si="2"/>
        <v>173854</v>
      </c>
    </row>
    <row r="90" spans="1:4" ht="61.5">
      <c r="A90" s="88" t="s">
        <v>6</v>
      </c>
      <c r="B90" s="150">
        <v>250000</v>
      </c>
      <c r="C90" s="107">
        <v>25000</v>
      </c>
      <c r="D90" s="175">
        <f t="shared" si="2"/>
        <v>275000</v>
      </c>
    </row>
    <row r="91" spans="1:4" ht="42" customHeight="1">
      <c r="A91" s="88" t="s">
        <v>34</v>
      </c>
      <c r="B91" s="150">
        <v>150000</v>
      </c>
      <c r="C91" s="107">
        <v>-25000</v>
      </c>
      <c r="D91" s="175">
        <f t="shared" si="2"/>
        <v>125000</v>
      </c>
    </row>
    <row r="92" spans="1:4" ht="30.75">
      <c r="A92" s="88" t="s">
        <v>7</v>
      </c>
      <c r="B92" s="156">
        <v>521419.45</v>
      </c>
      <c r="C92" s="107">
        <f>C93+C94</f>
        <v>0</v>
      </c>
      <c r="D92" s="175">
        <f t="shared" si="2"/>
        <v>521419.45</v>
      </c>
    </row>
    <row r="93" spans="1:4" ht="30.75">
      <c r="A93" s="122" t="s">
        <v>8</v>
      </c>
      <c r="B93" s="150">
        <v>300000</v>
      </c>
      <c r="C93" s="123">
        <v>150000</v>
      </c>
      <c r="D93" s="175">
        <f t="shared" si="2"/>
        <v>450000</v>
      </c>
    </row>
    <row r="94" spans="1:4" ht="30.75">
      <c r="A94" s="122" t="s">
        <v>33</v>
      </c>
      <c r="B94" s="150">
        <v>150000</v>
      </c>
      <c r="C94" s="123">
        <v>-150000</v>
      </c>
      <c r="D94" s="175">
        <f t="shared" si="2"/>
        <v>0</v>
      </c>
    </row>
    <row r="95" spans="1:4" ht="61.5">
      <c r="A95" s="88" t="s">
        <v>35</v>
      </c>
      <c r="B95" s="150">
        <v>0</v>
      </c>
      <c r="C95" s="107">
        <v>120000</v>
      </c>
      <c r="D95" s="175">
        <f t="shared" si="2"/>
        <v>120000</v>
      </c>
    </row>
    <row r="96" spans="1:4" ht="61.5">
      <c r="A96" s="88" t="s">
        <v>36</v>
      </c>
      <c r="B96" s="150">
        <v>225000</v>
      </c>
      <c r="C96" s="107">
        <v>-120000</v>
      </c>
      <c r="D96" s="90">
        <f t="shared" si="2"/>
        <v>105000</v>
      </c>
    </row>
    <row r="97" spans="1:11" s="18" customFormat="1" ht="30">
      <c r="A97" s="87" t="s">
        <v>238</v>
      </c>
      <c r="B97" s="195">
        <v>70275942.52</v>
      </c>
      <c r="C97" s="103">
        <f>C98+C99+C100+C101+C104+C105+C106+C107+C108+C109+C110+C111+C112+C113+C114+C115+C116+C117+C118+C119+C120+C121+C122+C123+C127</f>
        <v>-200000</v>
      </c>
      <c r="D97" s="193">
        <f t="shared" si="2"/>
        <v>70075942.52</v>
      </c>
      <c r="J97" s="11"/>
      <c r="K97" s="11"/>
    </row>
    <row r="98" spans="1:11" s="18" customFormat="1" ht="61.5">
      <c r="A98" s="88" t="s">
        <v>356</v>
      </c>
      <c r="B98" s="150">
        <v>700000</v>
      </c>
      <c r="C98" s="102">
        <v>-700000</v>
      </c>
      <c r="D98" s="90">
        <f t="shared" si="2"/>
        <v>0</v>
      </c>
      <c r="J98" s="11"/>
      <c r="K98" s="11"/>
    </row>
    <row r="99" spans="1:11" s="18" customFormat="1" ht="58.5" customHeight="1">
      <c r="A99" s="88" t="s">
        <v>357</v>
      </c>
      <c r="B99" s="150">
        <v>0</v>
      </c>
      <c r="C99" s="102">
        <v>400000</v>
      </c>
      <c r="D99" s="90">
        <f t="shared" si="2"/>
        <v>400000</v>
      </c>
      <c r="J99" s="11"/>
      <c r="K99" s="11"/>
    </row>
    <row r="100" spans="1:4" ht="62.25" customHeight="1">
      <c r="A100" s="88" t="s">
        <v>358</v>
      </c>
      <c r="B100" s="150">
        <v>0</v>
      </c>
      <c r="C100" s="102">
        <v>300000</v>
      </c>
      <c r="D100" s="90">
        <f t="shared" si="2"/>
        <v>300000</v>
      </c>
    </row>
    <row r="101" spans="1:4" ht="36" customHeight="1">
      <c r="A101" s="88" t="s">
        <v>143</v>
      </c>
      <c r="B101" s="150">
        <v>65000</v>
      </c>
      <c r="C101" s="102">
        <f>C102+C103</f>
        <v>25000</v>
      </c>
      <c r="D101" s="90">
        <f t="shared" si="2"/>
        <v>90000</v>
      </c>
    </row>
    <row r="102" spans="1:4" ht="56.25" customHeight="1">
      <c r="A102" s="122" t="s">
        <v>144</v>
      </c>
      <c r="B102" s="150">
        <v>65000</v>
      </c>
      <c r="C102" s="123">
        <v>-65000</v>
      </c>
      <c r="D102" s="90">
        <f t="shared" si="2"/>
        <v>0</v>
      </c>
    </row>
    <row r="103" spans="1:4" ht="29.25" customHeight="1">
      <c r="A103" s="122" t="s">
        <v>145</v>
      </c>
      <c r="B103" s="150">
        <v>0</v>
      </c>
      <c r="C103" s="123">
        <v>90000</v>
      </c>
      <c r="D103" s="90">
        <f t="shared" si="2"/>
        <v>90000</v>
      </c>
    </row>
    <row r="104" spans="1:4" ht="90" customHeight="1">
      <c r="A104" s="88" t="s">
        <v>9</v>
      </c>
      <c r="B104" s="150">
        <v>40000</v>
      </c>
      <c r="C104" s="107">
        <f>-25000-15000</f>
        <v>-40000</v>
      </c>
      <c r="D104" s="90">
        <f t="shared" si="2"/>
        <v>0</v>
      </c>
    </row>
    <row r="105" spans="1:4" ht="36.75" customHeight="1">
      <c r="A105" s="88" t="s">
        <v>103</v>
      </c>
      <c r="B105" s="150">
        <v>100000</v>
      </c>
      <c r="C105" s="107">
        <v>-100000</v>
      </c>
      <c r="D105" s="90">
        <f t="shared" si="2"/>
        <v>0</v>
      </c>
    </row>
    <row r="106" spans="1:4" ht="36.75" customHeight="1">
      <c r="A106" s="88" t="s">
        <v>104</v>
      </c>
      <c r="B106" s="150">
        <v>0</v>
      </c>
      <c r="C106" s="107">
        <v>65000</v>
      </c>
      <c r="D106" s="90">
        <f t="shared" si="2"/>
        <v>65000</v>
      </c>
    </row>
    <row r="107" spans="1:4" ht="60" customHeight="1">
      <c r="A107" s="88" t="s">
        <v>105</v>
      </c>
      <c r="B107" s="150">
        <v>192035</v>
      </c>
      <c r="C107" s="107">
        <v>60000</v>
      </c>
      <c r="D107" s="90">
        <f t="shared" si="2"/>
        <v>252035</v>
      </c>
    </row>
    <row r="108" spans="1:4" ht="54.75" customHeight="1">
      <c r="A108" s="88" t="s">
        <v>106</v>
      </c>
      <c r="B108" s="150">
        <v>50000</v>
      </c>
      <c r="C108" s="107">
        <v>257171</v>
      </c>
      <c r="D108" s="90">
        <f t="shared" si="2"/>
        <v>307171</v>
      </c>
    </row>
    <row r="109" spans="1:4" ht="91.5" customHeight="1">
      <c r="A109" s="88" t="s">
        <v>146</v>
      </c>
      <c r="B109" s="150">
        <v>0</v>
      </c>
      <c r="C109" s="107">
        <v>1567</v>
      </c>
      <c r="D109" s="90">
        <f t="shared" si="2"/>
        <v>1567</v>
      </c>
    </row>
    <row r="110" spans="1:4" ht="94.5" customHeight="1" hidden="1">
      <c r="A110" s="88" t="s">
        <v>9</v>
      </c>
      <c r="B110" s="150"/>
      <c r="C110" s="107"/>
      <c r="D110" s="90">
        <f t="shared" si="2"/>
        <v>0</v>
      </c>
    </row>
    <row r="111" spans="1:4" ht="64.5" customHeight="1">
      <c r="A111" s="88" t="s">
        <v>10</v>
      </c>
      <c r="B111" s="150">
        <v>50000</v>
      </c>
      <c r="C111" s="107">
        <v>-50000</v>
      </c>
      <c r="D111" s="90">
        <f t="shared" si="2"/>
        <v>0</v>
      </c>
    </row>
    <row r="112" spans="1:4" ht="64.5" customHeight="1">
      <c r="A112" s="88" t="s">
        <v>249</v>
      </c>
      <c r="B112" s="150">
        <v>57000</v>
      </c>
      <c r="C112" s="107">
        <v>-57000</v>
      </c>
      <c r="D112" s="90">
        <f t="shared" si="2"/>
        <v>0</v>
      </c>
    </row>
    <row r="113" spans="1:4" ht="64.5" customHeight="1">
      <c r="A113" s="88" t="s">
        <v>11</v>
      </c>
      <c r="B113" s="150">
        <v>40000</v>
      </c>
      <c r="C113" s="107">
        <v>192210</v>
      </c>
      <c r="D113" s="90">
        <f t="shared" si="2"/>
        <v>232210</v>
      </c>
    </row>
    <row r="114" spans="1:4" ht="64.5" customHeight="1">
      <c r="A114" s="88" t="s">
        <v>12</v>
      </c>
      <c r="B114" s="150">
        <v>90000</v>
      </c>
      <c r="C114" s="107">
        <v>-90000</v>
      </c>
      <c r="D114" s="90">
        <f t="shared" si="2"/>
        <v>0</v>
      </c>
    </row>
    <row r="115" spans="1:4" ht="31.5" customHeight="1">
      <c r="A115" s="88" t="s">
        <v>13</v>
      </c>
      <c r="B115" s="150">
        <v>80000</v>
      </c>
      <c r="C115" s="107">
        <v>-80000</v>
      </c>
      <c r="D115" s="90">
        <f t="shared" si="2"/>
        <v>0</v>
      </c>
    </row>
    <row r="116" spans="1:4" ht="64.5" customHeight="1">
      <c r="A116" s="88" t="s">
        <v>14</v>
      </c>
      <c r="B116" s="150">
        <v>70000</v>
      </c>
      <c r="C116" s="107">
        <v>171052</v>
      </c>
      <c r="D116" s="90">
        <f t="shared" si="2"/>
        <v>241052</v>
      </c>
    </row>
    <row r="117" spans="1:4" ht="35.25" customHeight="1">
      <c r="A117" s="88" t="s">
        <v>15</v>
      </c>
      <c r="B117" s="150">
        <v>100000</v>
      </c>
      <c r="C117" s="107">
        <v>-100000</v>
      </c>
      <c r="D117" s="90">
        <f t="shared" si="2"/>
        <v>0</v>
      </c>
    </row>
    <row r="118" spans="1:4" ht="64.5" customHeight="1">
      <c r="A118" s="88" t="s">
        <v>16</v>
      </c>
      <c r="B118" s="150">
        <v>30000</v>
      </c>
      <c r="C118" s="107">
        <v>-30000</v>
      </c>
      <c r="D118" s="90">
        <f t="shared" si="2"/>
        <v>0</v>
      </c>
    </row>
    <row r="119" spans="1:4" ht="64.5" customHeight="1">
      <c r="A119" s="88" t="s">
        <v>17</v>
      </c>
      <c r="B119" s="150">
        <v>75000</v>
      </c>
      <c r="C119" s="107">
        <v>-70000</v>
      </c>
      <c r="D119" s="90">
        <f t="shared" si="2"/>
        <v>5000</v>
      </c>
    </row>
    <row r="120" spans="1:4" ht="64.5" customHeight="1">
      <c r="A120" s="88" t="s">
        <v>19</v>
      </c>
      <c r="B120" s="150">
        <v>30000</v>
      </c>
      <c r="C120" s="107">
        <v>-30000</v>
      </c>
      <c r="D120" s="90">
        <f t="shared" si="2"/>
        <v>0</v>
      </c>
    </row>
    <row r="121" spans="1:4" ht="64.5" customHeight="1">
      <c r="A121" s="88" t="s">
        <v>20</v>
      </c>
      <c r="B121" s="150">
        <v>90000</v>
      </c>
      <c r="C121" s="107">
        <v>-90000</v>
      </c>
      <c r="D121" s="90">
        <f t="shared" si="2"/>
        <v>0</v>
      </c>
    </row>
    <row r="122" spans="1:4" ht="35.25" customHeight="1">
      <c r="A122" s="88" t="s">
        <v>21</v>
      </c>
      <c r="B122" s="150">
        <v>20000</v>
      </c>
      <c r="C122" s="107">
        <v>-20000</v>
      </c>
      <c r="D122" s="90">
        <f t="shared" si="2"/>
        <v>0</v>
      </c>
    </row>
    <row r="123" spans="1:4" ht="64.5" customHeight="1">
      <c r="A123" s="88" t="s">
        <v>22</v>
      </c>
      <c r="B123" s="150">
        <v>15000</v>
      </c>
      <c r="C123" s="107">
        <v>-15000</v>
      </c>
      <c r="D123" s="90">
        <f t="shared" si="2"/>
        <v>0</v>
      </c>
    </row>
    <row r="124" spans="1:4" ht="64.5" customHeight="1" hidden="1">
      <c r="A124" s="88"/>
      <c r="B124" s="150"/>
      <c r="C124" s="107"/>
      <c r="D124" s="90">
        <f t="shared" si="2"/>
        <v>0</v>
      </c>
    </row>
    <row r="125" spans="1:4" ht="64.5" customHeight="1" hidden="1">
      <c r="A125" s="88"/>
      <c r="B125" s="150"/>
      <c r="C125" s="107"/>
      <c r="D125" s="90">
        <f t="shared" si="2"/>
        <v>0</v>
      </c>
    </row>
    <row r="126" spans="1:4" ht="39.75" customHeight="1" hidden="1">
      <c r="A126" s="88"/>
      <c r="B126" s="150"/>
      <c r="C126" s="107"/>
      <c r="D126" s="90">
        <f t="shared" si="2"/>
        <v>0</v>
      </c>
    </row>
    <row r="127" spans="1:4" ht="56.25" customHeight="1">
      <c r="A127" s="88" t="s">
        <v>233</v>
      </c>
      <c r="B127" s="150">
        <v>1000000</v>
      </c>
      <c r="C127" s="107">
        <v>-200000</v>
      </c>
      <c r="D127" s="90">
        <f t="shared" si="2"/>
        <v>800000</v>
      </c>
    </row>
    <row r="128" spans="1:11" s="18" customFormat="1" ht="30">
      <c r="A128" s="87" t="s">
        <v>239</v>
      </c>
      <c r="B128" s="195">
        <v>58241396.36</v>
      </c>
      <c r="C128" s="103">
        <f>C129+C133</f>
        <v>0</v>
      </c>
      <c r="D128" s="193">
        <f t="shared" si="2"/>
        <v>58241396.36</v>
      </c>
      <c r="J128" s="11"/>
      <c r="K128" s="11"/>
    </row>
    <row r="129" spans="1:11" s="18" customFormat="1" ht="61.5">
      <c r="A129" s="88" t="s">
        <v>124</v>
      </c>
      <c r="B129" s="150">
        <v>13183165.48</v>
      </c>
      <c r="C129" s="102">
        <f>C130+C131+C132</f>
        <v>0</v>
      </c>
      <c r="D129" s="90">
        <f t="shared" si="2"/>
        <v>13183165.48</v>
      </c>
      <c r="J129" s="11"/>
      <c r="K129" s="11"/>
    </row>
    <row r="130" spans="1:11" s="18" customFormat="1" ht="61.5">
      <c r="A130" s="122" t="s">
        <v>125</v>
      </c>
      <c r="B130" s="150">
        <v>7323204</v>
      </c>
      <c r="C130" s="123">
        <v>-143536</v>
      </c>
      <c r="D130" s="90">
        <f t="shared" si="2"/>
        <v>7179668</v>
      </c>
      <c r="J130" s="11"/>
      <c r="K130" s="11"/>
    </row>
    <row r="131" spans="1:11" s="18" customFormat="1" ht="30.75">
      <c r="A131" s="122" t="s">
        <v>126</v>
      </c>
      <c r="B131" s="150">
        <v>114000</v>
      </c>
      <c r="C131" s="123">
        <v>103648</v>
      </c>
      <c r="D131" s="90">
        <f t="shared" si="2"/>
        <v>217648</v>
      </c>
      <c r="J131" s="11"/>
      <c r="K131" s="11"/>
    </row>
    <row r="132" spans="1:4" ht="30.75">
      <c r="A132" s="122" t="s">
        <v>127</v>
      </c>
      <c r="B132" s="150">
        <v>142800</v>
      </c>
      <c r="C132" s="123">
        <v>39888</v>
      </c>
      <c r="D132" s="90">
        <f t="shared" si="2"/>
        <v>182688</v>
      </c>
    </row>
    <row r="133" spans="1:4" ht="30.75">
      <c r="A133" s="88" t="s">
        <v>133</v>
      </c>
      <c r="B133" s="150">
        <v>2198000</v>
      </c>
      <c r="C133" s="107">
        <f>C134+C135+C136</f>
        <v>0</v>
      </c>
      <c r="D133" s="90">
        <f t="shared" si="2"/>
        <v>2198000</v>
      </c>
    </row>
    <row r="134" spans="1:4" ht="30.75">
      <c r="A134" s="122" t="s">
        <v>134</v>
      </c>
      <c r="B134" s="150">
        <v>950000</v>
      </c>
      <c r="C134" s="123">
        <v>-205000</v>
      </c>
      <c r="D134" s="90">
        <f t="shared" si="2"/>
        <v>745000</v>
      </c>
    </row>
    <row r="135" spans="1:4" ht="30.75">
      <c r="A135" s="122" t="s">
        <v>135</v>
      </c>
      <c r="B135" s="150">
        <v>410000</v>
      </c>
      <c r="C135" s="123">
        <v>190000</v>
      </c>
      <c r="D135" s="90">
        <f t="shared" si="2"/>
        <v>600000</v>
      </c>
    </row>
    <row r="136" spans="1:4" ht="30.75">
      <c r="A136" s="122" t="s">
        <v>136</v>
      </c>
      <c r="B136" s="150">
        <v>20000</v>
      </c>
      <c r="C136" s="123">
        <v>15000</v>
      </c>
      <c r="D136" s="90">
        <f t="shared" si="2"/>
        <v>35000</v>
      </c>
    </row>
    <row r="137" spans="1:4" ht="30">
      <c r="A137" s="87" t="s">
        <v>140</v>
      </c>
      <c r="B137" s="195">
        <v>953080.64</v>
      </c>
      <c r="C137" s="108">
        <f>C138+C139</f>
        <v>0</v>
      </c>
      <c r="D137" s="193">
        <f t="shared" si="2"/>
        <v>953080.64</v>
      </c>
    </row>
    <row r="138" spans="1:4" ht="61.5">
      <c r="A138" s="88" t="s">
        <v>141</v>
      </c>
      <c r="B138" s="150">
        <v>82900</v>
      </c>
      <c r="C138" s="107">
        <v>-82900</v>
      </c>
      <c r="D138" s="90">
        <f t="shared" si="2"/>
        <v>0</v>
      </c>
    </row>
    <row r="139" spans="1:4" ht="60" customHeight="1">
      <c r="A139" s="88" t="s">
        <v>142</v>
      </c>
      <c r="B139" s="150">
        <v>0</v>
      </c>
      <c r="C139" s="107">
        <v>82900</v>
      </c>
      <c r="D139" s="90">
        <f t="shared" si="2"/>
        <v>82900</v>
      </c>
    </row>
    <row r="140" spans="1:4" ht="36.75" customHeight="1">
      <c r="A140" s="87" t="s">
        <v>230</v>
      </c>
      <c r="B140" s="195">
        <v>628270.69</v>
      </c>
      <c r="C140" s="108">
        <v>200000</v>
      </c>
      <c r="D140" s="90">
        <f t="shared" si="2"/>
        <v>828270.69</v>
      </c>
    </row>
    <row r="141" spans="1:4" ht="60" customHeight="1">
      <c r="A141" s="88" t="s">
        <v>231</v>
      </c>
      <c r="B141" s="150">
        <v>0</v>
      </c>
      <c r="C141" s="107">
        <v>200000</v>
      </c>
      <c r="D141" s="90">
        <f t="shared" si="2"/>
        <v>200000</v>
      </c>
    </row>
    <row r="142" spans="1:11" ht="33.75" customHeight="1">
      <c r="A142" s="131" t="s">
        <v>128</v>
      </c>
      <c r="B142" s="107"/>
      <c r="C142" s="107"/>
      <c r="D142" s="143"/>
      <c r="H142" s="8"/>
      <c r="J142" s="1"/>
      <c r="K142" s="1"/>
    </row>
    <row r="143" spans="1:11" ht="33.75" customHeight="1">
      <c r="A143" s="132" t="s">
        <v>239</v>
      </c>
      <c r="B143" s="175"/>
      <c r="C143" s="107"/>
      <c r="D143" s="90"/>
      <c r="H143" s="8"/>
      <c r="J143" s="1"/>
      <c r="K143" s="1"/>
    </row>
    <row r="144" spans="1:11" ht="92.25">
      <c r="A144" s="133" t="s">
        <v>129</v>
      </c>
      <c r="B144" s="150">
        <v>100000</v>
      </c>
      <c r="C144" s="102">
        <v>-100000</v>
      </c>
      <c r="D144" s="90">
        <f>B144+C144</f>
        <v>0</v>
      </c>
      <c r="G144" s="134"/>
      <c r="H144" s="8"/>
      <c r="J144" s="1"/>
      <c r="K144" s="1"/>
    </row>
    <row r="145" spans="1:11" ht="61.5">
      <c r="A145" s="135" t="s">
        <v>130</v>
      </c>
      <c r="B145" s="150">
        <v>0</v>
      </c>
      <c r="C145" s="102">
        <v>100000</v>
      </c>
      <c r="D145" s="90">
        <f>B145+C145</f>
        <v>100000</v>
      </c>
      <c r="G145" s="134"/>
      <c r="H145" s="8"/>
      <c r="J145" s="1"/>
      <c r="K145" s="1"/>
    </row>
    <row r="146" spans="1:11" s="18" customFormat="1" ht="30.75" hidden="1">
      <c r="A146" s="16"/>
      <c r="B146" s="157"/>
      <c r="C146" s="17"/>
      <c r="D146" s="90"/>
      <c r="J146" s="11"/>
      <c r="K146" s="11"/>
    </row>
    <row r="147" spans="1:11" s="18" customFormat="1" ht="30.75" hidden="1">
      <c r="A147" s="16"/>
      <c r="B147" s="157"/>
      <c r="C147" s="17"/>
      <c r="D147" s="90"/>
      <c r="J147" s="11"/>
      <c r="K147" s="11"/>
    </row>
    <row r="148" spans="1:11" s="18" customFormat="1" ht="30.75" hidden="1">
      <c r="A148" s="16"/>
      <c r="B148" s="157"/>
      <c r="C148" s="17"/>
      <c r="D148" s="90"/>
      <c r="J148" s="11"/>
      <c r="K148" s="11"/>
    </row>
    <row r="149" spans="1:11" s="18" customFormat="1" ht="30.75" hidden="1">
      <c r="A149" s="16"/>
      <c r="B149" s="157"/>
      <c r="C149" s="17"/>
      <c r="D149" s="90"/>
      <c r="J149" s="11"/>
      <c r="K149" s="11"/>
    </row>
    <row r="150" spans="1:11" s="18" customFormat="1" ht="30.75" hidden="1">
      <c r="A150" s="16"/>
      <c r="B150" s="157"/>
      <c r="C150" s="17"/>
      <c r="D150" s="90"/>
      <c r="J150" s="11"/>
      <c r="K150" s="11"/>
    </row>
    <row r="151" spans="1:11" s="18" customFormat="1" ht="30.75" hidden="1">
      <c r="A151" s="16"/>
      <c r="B151" s="157"/>
      <c r="C151" s="17"/>
      <c r="D151" s="90"/>
      <c r="J151" s="11"/>
      <c r="K151" s="11"/>
    </row>
    <row r="152" spans="1:11" s="18" customFormat="1" ht="30.75" hidden="1">
      <c r="A152" s="16"/>
      <c r="B152" s="157"/>
      <c r="C152" s="17"/>
      <c r="D152" s="90"/>
      <c r="J152" s="11"/>
      <c r="K152" s="11"/>
    </row>
    <row r="153" spans="1:11" s="18" customFormat="1" ht="30.75" hidden="1">
      <c r="A153" s="16"/>
      <c r="B153" s="157"/>
      <c r="C153" s="17"/>
      <c r="D153" s="90"/>
      <c r="J153" s="11"/>
      <c r="K153" s="11"/>
    </row>
    <row r="154" spans="1:11" s="18" customFormat="1" ht="30.75" hidden="1">
      <c r="A154" s="16"/>
      <c r="B154" s="157"/>
      <c r="C154" s="17"/>
      <c r="D154" s="90"/>
      <c r="J154" s="11"/>
      <c r="K154" s="11"/>
    </row>
    <row r="155" spans="1:11" s="18" customFormat="1" ht="30.75" hidden="1">
      <c r="A155" s="16"/>
      <c r="B155" s="157"/>
      <c r="C155" s="17"/>
      <c r="D155" s="90"/>
      <c r="J155" s="11"/>
      <c r="K155" s="11"/>
    </row>
    <row r="156" spans="1:11" s="18" customFormat="1" ht="30.75" hidden="1">
      <c r="A156" s="16"/>
      <c r="B156" s="157"/>
      <c r="C156" s="17"/>
      <c r="D156" s="90"/>
      <c r="J156" s="11"/>
      <c r="K156" s="11"/>
    </row>
    <row r="157" spans="1:11" s="18" customFormat="1" ht="30.75" hidden="1">
      <c r="A157" s="16"/>
      <c r="B157" s="157"/>
      <c r="C157" s="17"/>
      <c r="D157" s="90"/>
      <c r="J157" s="11"/>
      <c r="K157" s="11"/>
    </row>
    <row r="158" spans="1:11" s="18" customFormat="1" ht="30.75" hidden="1">
      <c r="A158" s="16"/>
      <c r="B158" s="157"/>
      <c r="C158" s="17"/>
      <c r="D158" s="90"/>
      <c r="J158" s="11"/>
      <c r="K158" s="11"/>
    </row>
    <row r="159" spans="1:11" s="18" customFormat="1" ht="30.75" hidden="1">
      <c r="A159" s="35"/>
      <c r="B159" s="158"/>
      <c r="C159" s="17"/>
      <c r="D159" s="90"/>
      <c r="J159" s="11"/>
      <c r="K159" s="11"/>
    </row>
    <row r="160" spans="2:11" s="18" customFormat="1" ht="30.75" hidden="1">
      <c r="B160" s="159"/>
      <c r="C160" s="36"/>
      <c r="D160" s="90"/>
      <c r="J160" s="11"/>
      <c r="K160" s="11"/>
    </row>
    <row r="161" spans="2:11" s="18" customFormat="1" ht="30.75" hidden="1">
      <c r="B161" s="159"/>
      <c r="C161" s="36"/>
      <c r="D161" s="90"/>
      <c r="J161" s="11"/>
      <c r="K161" s="11"/>
    </row>
    <row r="162" spans="2:11" s="18" customFormat="1" ht="30.75" hidden="1">
      <c r="B162" s="159"/>
      <c r="C162" s="36"/>
      <c r="D162" s="90"/>
      <c r="J162" s="11"/>
      <c r="K162" s="11"/>
    </row>
    <row r="163" spans="2:11" s="18" customFormat="1" ht="30.75" hidden="1">
      <c r="B163" s="159"/>
      <c r="C163" s="36"/>
      <c r="D163" s="90"/>
      <c r="J163" s="11"/>
      <c r="K163" s="11"/>
    </row>
    <row r="164" spans="2:11" s="18" customFormat="1" ht="30.75" hidden="1">
      <c r="B164" s="159"/>
      <c r="C164" s="36"/>
      <c r="D164" s="90"/>
      <c r="J164" s="11"/>
      <c r="K164" s="11"/>
    </row>
    <row r="165" spans="1:11" s="18" customFormat="1" ht="29.25" customHeight="1" hidden="1">
      <c r="A165" s="37" t="s">
        <v>242</v>
      </c>
      <c r="B165" s="160"/>
      <c r="C165" s="19">
        <f>C166+C185+C187+C190+C197+C205</f>
        <v>0</v>
      </c>
      <c r="D165" s="90"/>
      <c r="J165" s="11"/>
      <c r="K165" s="11"/>
    </row>
    <row r="166" spans="1:11" s="18" customFormat="1" ht="29.25" customHeight="1" hidden="1">
      <c r="A166" s="31" t="s">
        <v>243</v>
      </c>
      <c r="B166" s="161"/>
      <c r="C166" s="33">
        <f>C167+C171+C175+C176+C177+C178+C182+C183+C184</f>
        <v>0</v>
      </c>
      <c r="D166" s="90"/>
      <c r="J166" s="11"/>
      <c r="K166" s="11"/>
    </row>
    <row r="167" spans="1:11" s="18" customFormat="1" ht="29.25" customHeight="1" hidden="1">
      <c r="A167" s="38" t="s">
        <v>244</v>
      </c>
      <c r="B167" s="161"/>
      <c r="C167" s="7">
        <f>C168+C169+C170</f>
        <v>70000</v>
      </c>
      <c r="D167" s="90"/>
      <c r="J167" s="11"/>
      <c r="K167" s="11"/>
    </row>
    <row r="168" spans="1:11" s="18" customFormat="1" ht="29.25" customHeight="1" hidden="1">
      <c r="A168" s="39" t="s">
        <v>245</v>
      </c>
      <c r="B168" s="162"/>
      <c r="C168" s="40">
        <v>31500</v>
      </c>
      <c r="D168" s="90"/>
      <c r="J168" s="11"/>
      <c r="K168" s="11"/>
    </row>
    <row r="169" spans="1:11" s="18" customFormat="1" ht="29.25" customHeight="1" hidden="1">
      <c r="A169" s="39" t="s">
        <v>147</v>
      </c>
      <c r="B169" s="162"/>
      <c r="C169" s="40">
        <v>31500</v>
      </c>
      <c r="D169" s="90"/>
      <c r="J169" s="11"/>
      <c r="K169" s="11"/>
    </row>
    <row r="170" spans="1:11" s="18" customFormat="1" ht="29.25" customHeight="1" hidden="1">
      <c r="A170" s="39" t="s">
        <v>148</v>
      </c>
      <c r="B170" s="162"/>
      <c r="C170" s="40">
        <v>7000</v>
      </c>
      <c r="D170" s="90"/>
      <c r="H170" s="9"/>
      <c r="J170" s="11"/>
      <c r="K170" s="11"/>
    </row>
    <row r="171" spans="1:11" s="18" customFormat="1" ht="29.25" customHeight="1" hidden="1">
      <c r="A171" s="38" t="s">
        <v>149</v>
      </c>
      <c r="B171" s="161"/>
      <c r="C171" s="41">
        <f>C172+C173+C174</f>
        <v>21000</v>
      </c>
      <c r="D171" s="90"/>
      <c r="H171" s="9"/>
      <c r="J171" s="11"/>
      <c r="K171" s="11"/>
    </row>
    <row r="172" spans="1:11" s="18" customFormat="1" ht="29.25" customHeight="1" hidden="1">
      <c r="A172" s="39" t="s">
        <v>150</v>
      </c>
      <c r="B172" s="162"/>
      <c r="C172" s="40">
        <v>7000</v>
      </c>
      <c r="D172" s="90"/>
      <c r="H172" s="9"/>
      <c r="J172" s="11"/>
      <c r="K172" s="11"/>
    </row>
    <row r="173" spans="1:11" s="18" customFormat="1" ht="29.25" customHeight="1" hidden="1">
      <c r="A173" s="39" t="s">
        <v>151</v>
      </c>
      <c r="B173" s="162"/>
      <c r="C173" s="40">
        <v>7000</v>
      </c>
      <c r="D173" s="90"/>
      <c r="H173" s="9"/>
      <c r="J173" s="11"/>
      <c r="K173" s="11"/>
    </row>
    <row r="174" spans="1:11" s="18" customFormat="1" ht="29.25" customHeight="1" hidden="1">
      <c r="A174" s="39" t="s">
        <v>152</v>
      </c>
      <c r="B174" s="162"/>
      <c r="C174" s="40">
        <v>7000</v>
      </c>
      <c r="D174" s="90"/>
      <c r="H174" s="9"/>
      <c r="J174" s="11"/>
      <c r="K174" s="11"/>
    </row>
    <row r="175" spans="1:11" s="18" customFormat="1" ht="89.25" customHeight="1" hidden="1">
      <c r="A175" s="42" t="s">
        <v>153</v>
      </c>
      <c r="B175" s="152"/>
      <c r="C175" s="41">
        <v>-90618.2</v>
      </c>
      <c r="D175" s="90"/>
      <c r="H175" s="9"/>
      <c r="J175" s="11"/>
      <c r="K175" s="11"/>
    </row>
    <row r="176" spans="1:11" s="18" customFormat="1" ht="57" customHeight="1" hidden="1">
      <c r="A176" s="42" t="s">
        <v>154</v>
      </c>
      <c r="B176" s="152"/>
      <c r="C176" s="41">
        <v>-381.8</v>
      </c>
      <c r="D176" s="90"/>
      <c r="H176" s="9"/>
      <c r="J176" s="11"/>
      <c r="K176" s="11"/>
    </row>
    <row r="177" spans="1:11" s="18" customFormat="1" ht="61.5" hidden="1">
      <c r="A177" s="42" t="s">
        <v>254</v>
      </c>
      <c r="B177" s="152"/>
      <c r="C177" s="41">
        <v>185562</v>
      </c>
      <c r="D177" s="90"/>
      <c r="H177" s="9"/>
      <c r="J177" s="11"/>
      <c r="K177" s="11"/>
    </row>
    <row r="178" spans="1:11" s="18" customFormat="1" ht="61.5" hidden="1">
      <c r="A178" s="42" t="s">
        <v>225</v>
      </c>
      <c r="B178" s="152"/>
      <c r="C178" s="41">
        <f>C179+C180+C181</f>
        <v>-185562</v>
      </c>
      <c r="D178" s="90"/>
      <c r="H178" s="9"/>
      <c r="J178" s="11"/>
      <c r="K178" s="11"/>
    </row>
    <row r="179" spans="1:11" s="18" customFormat="1" ht="30.75" hidden="1">
      <c r="A179" s="43" t="s">
        <v>257</v>
      </c>
      <c r="B179" s="152"/>
      <c r="C179" s="44">
        <v>-88320</v>
      </c>
      <c r="D179" s="90"/>
      <c r="H179" s="9"/>
      <c r="J179" s="11"/>
      <c r="K179" s="11"/>
    </row>
    <row r="180" spans="1:11" s="18" customFormat="1" ht="30.75" hidden="1">
      <c r="A180" s="43" t="s">
        <v>256</v>
      </c>
      <c r="B180" s="152"/>
      <c r="C180" s="44">
        <v>-84900</v>
      </c>
      <c r="D180" s="90"/>
      <c r="H180" s="9"/>
      <c r="J180" s="11"/>
      <c r="K180" s="11"/>
    </row>
    <row r="181" spans="1:11" s="18" customFormat="1" ht="30.75" hidden="1">
      <c r="A181" s="43" t="s">
        <v>255</v>
      </c>
      <c r="B181" s="152"/>
      <c r="C181" s="44">
        <v>-12342</v>
      </c>
      <c r="D181" s="90"/>
      <c r="H181" s="9"/>
      <c r="J181" s="11"/>
      <c r="K181" s="11"/>
    </row>
    <row r="182" spans="1:11" s="18" customFormat="1" ht="32.25" customHeight="1" hidden="1">
      <c r="A182" s="42" t="s">
        <v>258</v>
      </c>
      <c r="B182" s="152"/>
      <c r="C182" s="41">
        <v>92800</v>
      </c>
      <c r="D182" s="90"/>
      <c r="H182" s="9"/>
      <c r="J182" s="11"/>
      <c r="K182" s="11"/>
    </row>
    <row r="183" spans="1:11" s="18" customFormat="1" ht="61.5" hidden="1">
      <c r="A183" s="42" t="s">
        <v>259</v>
      </c>
      <c r="B183" s="152"/>
      <c r="C183" s="41">
        <v>92800</v>
      </c>
      <c r="D183" s="90"/>
      <c r="H183" s="9"/>
      <c r="J183" s="11"/>
      <c r="K183" s="11"/>
    </row>
    <row r="184" spans="1:11" s="18" customFormat="1" ht="68.25" customHeight="1" hidden="1">
      <c r="A184" s="42" t="s">
        <v>161</v>
      </c>
      <c r="B184" s="152"/>
      <c r="C184" s="41">
        <v>-185600</v>
      </c>
      <c r="D184" s="90"/>
      <c r="H184" s="9"/>
      <c r="J184" s="11"/>
      <c r="K184" s="11"/>
    </row>
    <row r="185" spans="1:11" s="18" customFormat="1" ht="33" customHeight="1" hidden="1">
      <c r="A185" s="20" t="s">
        <v>247</v>
      </c>
      <c r="B185" s="152"/>
      <c r="C185" s="45">
        <f>C186</f>
        <v>400000</v>
      </c>
      <c r="D185" s="90"/>
      <c r="H185" s="9"/>
      <c r="J185" s="11"/>
      <c r="K185" s="11"/>
    </row>
    <row r="186" spans="1:11" s="18" customFormat="1" ht="33" customHeight="1" hidden="1">
      <c r="A186" s="42" t="s">
        <v>248</v>
      </c>
      <c r="B186" s="152"/>
      <c r="C186" s="41">
        <v>400000</v>
      </c>
      <c r="D186" s="90"/>
      <c r="H186" s="9"/>
      <c r="J186" s="11"/>
      <c r="K186" s="11"/>
    </row>
    <row r="187" spans="1:11" s="18" customFormat="1" ht="27.75" customHeight="1" hidden="1">
      <c r="A187" s="20" t="s">
        <v>238</v>
      </c>
      <c r="B187" s="152"/>
      <c r="C187" s="45">
        <f>C188+C189</f>
        <v>-400000</v>
      </c>
      <c r="D187" s="90"/>
      <c r="H187" s="9"/>
      <c r="J187" s="11"/>
      <c r="K187" s="11"/>
    </row>
    <row r="188" spans="1:11" s="18" customFormat="1" ht="60.75" customHeight="1" hidden="1">
      <c r="A188" s="42" t="s">
        <v>249</v>
      </c>
      <c r="B188" s="152"/>
      <c r="C188" s="41">
        <v>-400000</v>
      </c>
      <c r="D188" s="90"/>
      <c r="H188" s="9"/>
      <c r="J188" s="11"/>
      <c r="K188" s="11"/>
    </row>
    <row r="189" spans="2:11" s="18" customFormat="1" ht="149.25" customHeight="1" hidden="1">
      <c r="B189" s="159"/>
      <c r="C189" s="41"/>
      <c r="D189" s="90"/>
      <c r="H189" s="9"/>
      <c r="J189" s="11"/>
      <c r="K189" s="11"/>
    </row>
    <row r="190" spans="1:11" s="18" customFormat="1" ht="30.75" hidden="1">
      <c r="A190" s="20" t="s">
        <v>239</v>
      </c>
      <c r="B190" s="152"/>
      <c r="C190" s="45">
        <f>C191+C194+C195+C196</f>
        <v>0</v>
      </c>
      <c r="D190" s="90"/>
      <c r="H190" s="9"/>
      <c r="J190" s="11"/>
      <c r="K190" s="11"/>
    </row>
    <row r="191" spans="1:11" s="18" customFormat="1" ht="30.75" hidden="1">
      <c r="A191" s="42" t="s">
        <v>166</v>
      </c>
      <c r="B191" s="152"/>
      <c r="C191" s="41">
        <f>C192+C193</f>
        <v>0</v>
      </c>
      <c r="D191" s="90"/>
      <c r="H191" s="9"/>
      <c r="J191" s="11"/>
      <c r="K191" s="11"/>
    </row>
    <row r="192" spans="1:11" s="18" customFormat="1" ht="61.5" hidden="1">
      <c r="A192" s="43" t="s">
        <v>167</v>
      </c>
      <c r="B192" s="152"/>
      <c r="C192" s="44">
        <v>18000</v>
      </c>
      <c r="D192" s="90"/>
      <c r="H192" s="9"/>
      <c r="J192" s="11"/>
      <c r="K192" s="11"/>
    </row>
    <row r="193" spans="1:11" s="18" customFormat="1" ht="61.5" hidden="1">
      <c r="A193" s="43" t="s">
        <v>264</v>
      </c>
      <c r="B193" s="152"/>
      <c r="C193" s="44">
        <v>-18000</v>
      </c>
      <c r="D193" s="90"/>
      <c r="H193" s="9"/>
      <c r="J193" s="11"/>
      <c r="K193" s="11"/>
    </row>
    <row r="194" spans="1:11" s="18" customFormat="1" ht="61.5" hidden="1">
      <c r="A194" s="42" t="s">
        <v>265</v>
      </c>
      <c r="B194" s="152"/>
      <c r="C194" s="41">
        <v>1273546</v>
      </c>
      <c r="D194" s="90"/>
      <c r="H194" s="9"/>
      <c r="J194" s="11"/>
      <c r="K194" s="11"/>
    </row>
    <row r="195" spans="1:11" s="18" customFormat="1" ht="61.5" hidden="1">
      <c r="A195" s="42" t="s">
        <v>168</v>
      </c>
      <c r="B195" s="152"/>
      <c r="C195" s="41">
        <v>-1273546</v>
      </c>
      <c r="D195" s="90"/>
      <c r="H195" s="9"/>
      <c r="J195" s="11"/>
      <c r="K195" s="11"/>
    </row>
    <row r="196" spans="2:11" s="18" customFormat="1" ht="30.75" hidden="1">
      <c r="B196" s="159"/>
      <c r="C196" s="41"/>
      <c r="D196" s="90"/>
      <c r="H196" s="9"/>
      <c r="J196" s="11"/>
      <c r="K196" s="11"/>
    </row>
    <row r="197" spans="1:11" s="18" customFormat="1" ht="30.75" hidden="1">
      <c r="A197" s="46" t="s">
        <v>155</v>
      </c>
      <c r="B197" s="163"/>
      <c r="C197" s="45">
        <f>C198+C200+C202+C204</f>
        <v>270000</v>
      </c>
      <c r="D197" s="90"/>
      <c r="H197" s="9"/>
      <c r="J197" s="11"/>
      <c r="K197" s="11"/>
    </row>
    <row r="198" spans="1:11" s="18" customFormat="1" ht="30.75" hidden="1">
      <c r="A198" s="42" t="s">
        <v>59</v>
      </c>
      <c r="B198" s="152"/>
      <c r="C198" s="41">
        <f>C199</f>
        <v>2423.4</v>
      </c>
      <c r="D198" s="90"/>
      <c r="H198" s="9"/>
      <c r="J198" s="80"/>
      <c r="K198" s="81"/>
    </row>
    <row r="199" spans="1:11" s="18" customFormat="1" ht="61.5" hidden="1">
      <c r="A199" s="43" t="s">
        <v>60</v>
      </c>
      <c r="B199" s="152"/>
      <c r="C199" s="44">
        <v>2423.4</v>
      </c>
      <c r="D199" s="90"/>
      <c r="H199" s="9"/>
      <c r="J199" s="80"/>
      <c r="K199" s="81"/>
    </row>
    <row r="200" spans="1:11" s="18" customFormat="1" ht="30.75" hidden="1">
      <c r="A200" s="42" t="s">
        <v>61</v>
      </c>
      <c r="B200" s="152"/>
      <c r="C200" s="41">
        <f>C201</f>
        <v>-2423.4</v>
      </c>
      <c r="D200" s="90"/>
      <c r="H200" s="9"/>
      <c r="J200" s="80"/>
      <c r="K200" s="81"/>
    </row>
    <row r="201" spans="1:11" s="18" customFormat="1" ht="30.75" hidden="1">
      <c r="A201" s="43" t="s">
        <v>62</v>
      </c>
      <c r="B201" s="152"/>
      <c r="C201" s="44">
        <v>-2423.4</v>
      </c>
      <c r="D201" s="90"/>
      <c r="H201" s="9"/>
      <c r="J201" s="80"/>
      <c r="K201" s="81"/>
    </row>
    <row r="202" spans="1:11" s="18" customFormat="1" ht="30.75" hidden="1">
      <c r="A202" s="42" t="s">
        <v>63</v>
      </c>
      <c r="B202" s="152"/>
      <c r="C202" s="41">
        <f>C203</f>
        <v>190000</v>
      </c>
      <c r="D202" s="90"/>
      <c r="H202" s="9"/>
      <c r="J202" s="80"/>
      <c r="K202" s="81"/>
    </row>
    <row r="203" spans="1:11" s="18" customFormat="1" ht="30.75" hidden="1">
      <c r="A203" s="43" t="s">
        <v>64</v>
      </c>
      <c r="B203" s="152"/>
      <c r="C203" s="44">
        <v>190000</v>
      </c>
      <c r="D203" s="90"/>
      <c r="H203" s="9"/>
      <c r="J203" s="80"/>
      <c r="K203" s="81"/>
    </row>
    <row r="204" spans="1:11" s="18" customFormat="1" ht="61.5" hidden="1">
      <c r="A204" s="42" t="s">
        <v>65</v>
      </c>
      <c r="B204" s="152"/>
      <c r="C204" s="41">
        <v>80000</v>
      </c>
      <c r="D204" s="90"/>
      <c r="H204" s="9"/>
      <c r="J204" s="80"/>
      <c r="K204" s="81"/>
    </row>
    <row r="205" spans="1:11" s="18" customFormat="1" ht="30.75" hidden="1">
      <c r="A205" s="20" t="s">
        <v>66</v>
      </c>
      <c r="B205" s="152"/>
      <c r="C205" s="45">
        <f>C206</f>
        <v>-270000</v>
      </c>
      <c r="D205" s="90"/>
      <c r="H205" s="9"/>
      <c r="J205" s="80"/>
      <c r="K205" s="81"/>
    </row>
    <row r="206" spans="1:11" s="18" customFormat="1" ht="61.5" hidden="1">
      <c r="A206" s="42" t="s">
        <v>67</v>
      </c>
      <c r="B206" s="152"/>
      <c r="C206" s="41">
        <f>C207</f>
        <v>-270000</v>
      </c>
      <c r="D206" s="90"/>
      <c r="H206" s="9"/>
      <c r="J206" s="80"/>
      <c r="K206" s="81"/>
    </row>
    <row r="207" spans="1:11" s="18" customFormat="1" ht="61.5" hidden="1">
      <c r="A207" s="47" t="s">
        <v>68</v>
      </c>
      <c r="B207" s="164"/>
      <c r="C207" s="40">
        <v>-270000</v>
      </c>
      <c r="D207" s="90"/>
      <c r="H207" s="9"/>
      <c r="J207" s="80"/>
      <c r="K207" s="81"/>
    </row>
    <row r="208" spans="1:11" s="18" customFormat="1" ht="30.75" hidden="1">
      <c r="A208" s="48" t="s">
        <v>366</v>
      </c>
      <c r="B208" s="165"/>
      <c r="C208" s="48"/>
      <c r="D208" s="90"/>
      <c r="H208" s="9"/>
      <c r="J208" s="80"/>
      <c r="K208" s="81"/>
    </row>
    <row r="209" spans="1:11" s="18" customFormat="1" ht="30.75" hidden="1">
      <c r="A209" s="20" t="s">
        <v>239</v>
      </c>
      <c r="B209" s="152"/>
      <c r="C209" s="45">
        <f>C210</f>
        <v>-513000</v>
      </c>
      <c r="D209" s="90"/>
      <c r="H209" s="9"/>
      <c r="J209" s="80"/>
      <c r="K209" s="81"/>
    </row>
    <row r="210" spans="1:11" s="18" customFormat="1" ht="153.75" hidden="1">
      <c r="A210" s="34" t="s">
        <v>364</v>
      </c>
      <c r="B210" s="166"/>
      <c r="C210" s="41">
        <v>-513000</v>
      </c>
      <c r="D210" s="90"/>
      <c r="H210" s="9"/>
      <c r="J210" s="80"/>
      <c r="K210" s="81"/>
    </row>
    <row r="211" spans="1:11" s="18" customFormat="1" ht="30.75" hidden="1">
      <c r="A211" s="20" t="s">
        <v>238</v>
      </c>
      <c r="B211" s="152"/>
      <c r="C211" s="45">
        <f>C212</f>
        <v>513000</v>
      </c>
      <c r="D211" s="90"/>
      <c r="H211" s="9"/>
      <c r="J211" s="80"/>
      <c r="K211" s="81"/>
    </row>
    <row r="212" spans="1:11" s="18" customFormat="1" ht="153.75" hidden="1">
      <c r="A212" s="42" t="s">
        <v>86</v>
      </c>
      <c r="B212" s="152"/>
      <c r="C212" s="41">
        <v>513000</v>
      </c>
      <c r="D212" s="90"/>
      <c r="H212" s="9"/>
      <c r="J212" s="81"/>
      <c r="K212" s="81"/>
    </row>
    <row r="213" spans="1:11" s="18" customFormat="1" ht="33.75" customHeight="1" hidden="1">
      <c r="A213" s="37" t="s">
        <v>365</v>
      </c>
      <c r="B213" s="160"/>
      <c r="C213" s="19"/>
      <c r="D213" s="90"/>
      <c r="J213" s="11"/>
      <c r="K213" s="11"/>
    </row>
    <row r="214" spans="1:11" s="18" customFormat="1" ht="33.75" customHeight="1" hidden="1">
      <c r="A214" s="31" t="s">
        <v>155</v>
      </c>
      <c r="B214" s="161"/>
      <c r="C214" s="33">
        <f>C223+C224</f>
        <v>0</v>
      </c>
      <c r="D214" s="90"/>
      <c r="J214" s="11"/>
      <c r="K214" s="11"/>
    </row>
    <row r="215" spans="1:11" s="18" customFormat="1" ht="60" customHeight="1" hidden="1">
      <c r="A215" s="49" t="s">
        <v>367</v>
      </c>
      <c r="B215" s="152"/>
      <c r="C215" s="33"/>
      <c r="D215" s="90"/>
      <c r="J215" s="11"/>
      <c r="K215" s="11"/>
    </row>
    <row r="216" spans="1:11" s="18" customFormat="1" ht="57.75" customHeight="1" hidden="1">
      <c r="A216" s="50" t="s">
        <v>368</v>
      </c>
      <c r="B216" s="152"/>
      <c r="C216" s="33"/>
      <c r="D216" s="90"/>
      <c r="J216" s="11"/>
      <c r="K216" s="11"/>
    </row>
    <row r="217" spans="1:11" s="18" customFormat="1" ht="53.25" customHeight="1" hidden="1">
      <c r="A217" s="49" t="s">
        <v>369</v>
      </c>
      <c r="B217" s="152"/>
      <c r="C217" s="33"/>
      <c r="D217" s="90"/>
      <c r="J217" s="11"/>
      <c r="K217" s="11"/>
    </row>
    <row r="218" spans="1:11" s="18" customFormat="1" ht="57.75" customHeight="1" hidden="1">
      <c r="A218" s="50" t="s">
        <v>370</v>
      </c>
      <c r="B218" s="152"/>
      <c r="C218" s="33"/>
      <c r="D218" s="90"/>
      <c r="J218" s="11"/>
      <c r="K218" s="11"/>
    </row>
    <row r="219" spans="1:11" s="18" customFormat="1" ht="33.75" customHeight="1" hidden="1">
      <c r="A219" s="49" t="s">
        <v>371</v>
      </c>
      <c r="B219" s="152"/>
      <c r="C219" s="33"/>
      <c r="D219" s="90"/>
      <c r="H219" s="9"/>
      <c r="J219" s="11"/>
      <c r="K219" s="11"/>
    </row>
    <row r="220" spans="1:11" s="18" customFormat="1" ht="24.75" customHeight="1" hidden="1">
      <c r="A220" s="50" t="s">
        <v>372</v>
      </c>
      <c r="B220" s="152"/>
      <c r="C220" s="33"/>
      <c r="D220" s="90"/>
      <c r="H220" s="9"/>
      <c r="J220" s="11"/>
      <c r="K220" s="11"/>
    </row>
    <row r="221" spans="1:11" s="18" customFormat="1" ht="33.75" customHeight="1" hidden="1">
      <c r="A221" s="12" t="s">
        <v>373</v>
      </c>
      <c r="B221" s="166"/>
      <c r="C221" s="33"/>
      <c r="D221" s="90"/>
      <c r="H221" s="9"/>
      <c r="J221" s="11"/>
      <c r="K221" s="11"/>
    </row>
    <row r="222" spans="1:11" s="18" customFormat="1" ht="59.25" customHeight="1" hidden="1">
      <c r="A222" s="51" t="s">
        <v>374</v>
      </c>
      <c r="B222" s="166"/>
      <c r="C222" s="33"/>
      <c r="D222" s="90"/>
      <c r="H222" s="9"/>
      <c r="J222" s="11"/>
      <c r="K222" s="11"/>
    </row>
    <row r="223" spans="1:11" s="18" customFormat="1" ht="28.5" customHeight="1" hidden="1">
      <c r="A223" s="12" t="s">
        <v>0</v>
      </c>
      <c r="B223" s="166"/>
      <c r="C223" s="7">
        <v>-15000</v>
      </c>
      <c r="D223" s="90"/>
      <c r="H223" s="9"/>
      <c r="J223" s="11"/>
      <c r="K223" s="11"/>
    </row>
    <row r="224" spans="1:11" s="18" customFormat="1" ht="31.5" customHeight="1" hidden="1">
      <c r="A224" s="51" t="s">
        <v>1</v>
      </c>
      <c r="B224" s="166"/>
      <c r="C224" s="7">
        <v>15000</v>
      </c>
      <c r="D224" s="90"/>
      <c r="H224" s="9"/>
      <c r="J224" s="11"/>
      <c r="K224" s="11"/>
    </row>
    <row r="225" spans="1:11" s="18" customFormat="1" ht="89.25" customHeight="1" hidden="1">
      <c r="A225" s="12" t="s">
        <v>279</v>
      </c>
      <c r="B225" s="166"/>
      <c r="C225" s="33"/>
      <c r="D225" s="90"/>
      <c r="H225" s="9"/>
      <c r="J225" s="11"/>
      <c r="K225" s="11"/>
    </row>
    <row r="226" spans="1:11" s="18" customFormat="1" ht="58.5" customHeight="1" hidden="1">
      <c r="A226" s="51" t="s">
        <v>280</v>
      </c>
      <c r="B226" s="166"/>
      <c r="C226" s="33"/>
      <c r="D226" s="90"/>
      <c r="H226" s="9"/>
      <c r="J226" s="11"/>
      <c r="K226" s="11"/>
    </row>
    <row r="227" spans="1:11" s="18" customFormat="1" ht="56.25" customHeight="1" hidden="1">
      <c r="A227" s="12" t="s">
        <v>281</v>
      </c>
      <c r="B227" s="166"/>
      <c r="C227" s="33"/>
      <c r="D227" s="90"/>
      <c r="H227" s="9"/>
      <c r="J227" s="11"/>
      <c r="K227" s="11"/>
    </row>
    <row r="228" spans="1:11" s="18" customFormat="1" ht="61.5" customHeight="1" hidden="1">
      <c r="A228" s="51" t="s">
        <v>282</v>
      </c>
      <c r="B228" s="166"/>
      <c r="C228" s="33"/>
      <c r="D228" s="90"/>
      <c r="H228" s="9"/>
      <c r="J228" s="11"/>
      <c r="K228" s="11"/>
    </row>
    <row r="229" spans="1:11" s="18" customFormat="1" ht="61.5" hidden="1">
      <c r="A229" s="12" t="s">
        <v>283</v>
      </c>
      <c r="B229" s="166"/>
      <c r="C229" s="33"/>
      <c r="D229" s="90"/>
      <c r="H229" s="9"/>
      <c r="J229" s="11"/>
      <c r="K229" s="11"/>
    </row>
    <row r="230" spans="1:11" s="18" customFormat="1" ht="61.5" hidden="1">
      <c r="A230" s="51" t="s">
        <v>284</v>
      </c>
      <c r="B230" s="166"/>
      <c r="C230" s="33"/>
      <c r="D230" s="90"/>
      <c r="H230" s="9"/>
      <c r="J230" s="11"/>
      <c r="K230" s="11"/>
    </row>
    <row r="231" spans="1:11" s="18" customFormat="1" ht="30.75" hidden="1">
      <c r="A231" s="31" t="s">
        <v>243</v>
      </c>
      <c r="B231" s="161"/>
      <c r="C231" s="33"/>
      <c r="D231" s="90"/>
      <c r="H231" s="9"/>
      <c r="J231" s="11"/>
      <c r="K231" s="11"/>
    </row>
    <row r="232" spans="1:11" s="18" customFormat="1" ht="61.5" hidden="1">
      <c r="A232" s="12" t="s">
        <v>285</v>
      </c>
      <c r="B232" s="166"/>
      <c r="C232" s="33"/>
      <c r="D232" s="90"/>
      <c r="H232" s="9"/>
      <c r="J232" s="11"/>
      <c r="K232" s="11"/>
    </row>
    <row r="233" spans="1:11" s="18" customFormat="1" ht="30.75" hidden="1">
      <c r="A233" s="52" t="s">
        <v>286</v>
      </c>
      <c r="B233" s="167"/>
      <c r="C233" s="33"/>
      <c r="D233" s="90"/>
      <c r="H233" s="9"/>
      <c r="J233" s="11"/>
      <c r="K233" s="11"/>
    </row>
    <row r="234" spans="1:11" s="18" customFormat="1" ht="61.5" hidden="1">
      <c r="A234" s="51" t="s">
        <v>287</v>
      </c>
      <c r="B234" s="166"/>
      <c r="C234" s="33"/>
      <c r="D234" s="90"/>
      <c r="H234" s="9"/>
      <c r="J234" s="11"/>
      <c r="K234" s="11"/>
    </row>
    <row r="235" spans="1:11" s="18" customFormat="1" ht="30.75" hidden="1">
      <c r="A235" s="53" t="s">
        <v>288</v>
      </c>
      <c r="B235" s="167"/>
      <c r="C235" s="33"/>
      <c r="D235" s="90"/>
      <c r="H235" s="9"/>
      <c r="J235" s="11"/>
      <c r="K235" s="11"/>
    </row>
    <row r="236" spans="1:11" s="18" customFormat="1" ht="92.25" hidden="1">
      <c r="A236" s="12" t="s">
        <v>289</v>
      </c>
      <c r="B236" s="166"/>
      <c r="C236" s="33"/>
      <c r="D236" s="90"/>
      <c r="H236" s="9"/>
      <c r="J236" s="11"/>
      <c r="K236" s="11"/>
    </row>
    <row r="237" spans="1:11" s="18" customFormat="1" ht="92.25" hidden="1">
      <c r="A237" s="54" t="s">
        <v>157</v>
      </c>
      <c r="B237" s="167"/>
      <c r="C237" s="33"/>
      <c r="D237" s="90"/>
      <c r="H237" s="9"/>
      <c r="J237" s="11"/>
      <c r="K237" s="11"/>
    </row>
    <row r="238" spans="1:11" s="18" customFormat="1" ht="92.25" hidden="1">
      <c r="A238" s="51" t="s">
        <v>290</v>
      </c>
      <c r="B238" s="166"/>
      <c r="C238" s="33"/>
      <c r="D238" s="90"/>
      <c r="H238" s="9"/>
      <c r="J238" s="11"/>
      <c r="K238" s="11"/>
    </row>
    <row r="239" spans="1:11" s="18" customFormat="1" ht="30.75" hidden="1">
      <c r="A239" s="55" t="s">
        <v>156</v>
      </c>
      <c r="B239" s="167"/>
      <c r="C239" s="33"/>
      <c r="D239" s="90"/>
      <c r="H239" s="9"/>
      <c r="J239" s="11"/>
      <c r="K239" s="11"/>
    </row>
    <row r="240" spans="1:11" s="18" customFormat="1" ht="30.75" hidden="1">
      <c r="A240" s="12" t="s">
        <v>291</v>
      </c>
      <c r="B240" s="166"/>
      <c r="C240" s="33"/>
      <c r="D240" s="90"/>
      <c r="H240" s="9"/>
      <c r="J240" s="11"/>
      <c r="K240" s="11"/>
    </row>
    <row r="241" spans="1:11" s="18" customFormat="1" ht="30.75" hidden="1">
      <c r="A241" s="51" t="s">
        <v>292</v>
      </c>
      <c r="B241" s="166"/>
      <c r="C241" s="33"/>
      <c r="D241" s="90"/>
      <c r="H241" s="9"/>
      <c r="J241" s="11"/>
      <c r="K241" s="11"/>
    </row>
    <row r="242" spans="1:11" s="18" customFormat="1" ht="92.25" hidden="1">
      <c r="A242" s="12" t="s">
        <v>293</v>
      </c>
      <c r="B242" s="166"/>
      <c r="C242" s="33"/>
      <c r="D242" s="90"/>
      <c r="H242" s="9"/>
      <c r="J242" s="11"/>
      <c r="K242" s="11"/>
    </row>
    <row r="243" spans="1:11" s="18" customFormat="1" ht="92.25" hidden="1">
      <c r="A243" s="51" t="s">
        <v>295</v>
      </c>
      <c r="B243" s="166"/>
      <c r="C243" s="33"/>
      <c r="D243" s="90"/>
      <c r="H243" s="9"/>
      <c r="J243" s="11"/>
      <c r="K243" s="11"/>
    </row>
    <row r="244" spans="1:11" s="18" customFormat="1" ht="61.5" hidden="1">
      <c r="A244" s="12" t="s">
        <v>296</v>
      </c>
      <c r="B244" s="166"/>
      <c r="C244" s="33"/>
      <c r="D244" s="90"/>
      <c r="H244" s="9"/>
      <c r="J244" s="11"/>
      <c r="K244" s="11"/>
    </row>
    <row r="245" spans="1:11" s="18" customFormat="1" ht="61.5" hidden="1">
      <c r="A245" s="51" t="s">
        <v>87</v>
      </c>
      <c r="B245" s="166"/>
      <c r="C245" s="33"/>
      <c r="D245" s="90"/>
      <c r="H245" s="9"/>
      <c r="J245" s="11"/>
      <c r="K245" s="11"/>
    </row>
    <row r="246" spans="1:11" s="18" customFormat="1" ht="61.5" hidden="1">
      <c r="A246" s="12" t="s">
        <v>88</v>
      </c>
      <c r="B246" s="166"/>
      <c r="C246" s="7"/>
      <c r="D246" s="90"/>
      <c r="I246" s="9"/>
      <c r="J246" s="11"/>
      <c r="K246" s="11"/>
    </row>
    <row r="247" spans="1:11" s="18" customFormat="1" ht="61.5" hidden="1">
      <c r="A247" s="51" t="s">
        <v>89</v>
      </c>
      <c r="B247" s="166"/>
      <c r="C247" s="32"/>
      <c r="D247" s="90"/>
      <c r="I247" s="9"/>
      <c r="J247" s="11"/>
      <c r="K247" s="11"/>
    </row>
    <row r="248" spans="1:11" s="18" customFormat="1" ht="30.75" hidden="1">
      <c r="A248" s="56" t="s">
        <v>247</v>
      </c>
      <c r="B248" s="158"/>
      <c r="C248" s="32"/>
      <c r="D248" s="90"/>
      <c r="I248" s="9"/>
      <c r="J248" s="11"/>
      <c r="K248" s="11"/>
    </row>
    <row r="249" spans="1:11" s="18" customFormat="1" ht="92.25" hidden="1">
      <c r="A249" s="12" t="s">
        <v>90</v>
      </c>
      <c r="B249" s="166"/>
      <c r="C249" s="32"/>
      <c r="D249" s="90"/>
      <c r="I249" s="9"/>
      <c r="J249" s="11"/>
      <c r="K249" s="11"/>
    </row>
    <row r="250" spans="1:11" s="18" customFormat="1" ht="92.25" hidden="1">
      <c r="A250" s="51" t="s">
        <v>266</v>
      </c>
      <c r="B250" s="166"/>
      <c r="C250" s="32"/>
      <c r="D250" s="90"/>
      <c r="I250" s="9"/>
      <c r="J250" s="11"/>
      <c r="K250" s="11"/>
    </row>
    <row r="251" spans="1:11" s="18" customFormat="1" ht="30.75" hidden="1">
      <c r="A251" s="56" t="s">
        <v>239</v>
      </c>
      <c r="B251" s="158"/>
      <c r="C251" s="32">
        <f>C266+C267</f>
        <v>0</v>
      </c>
      <c r="D251" s="90"/>
      <c r="I251" s="9"/>
      <c r="J251" s="11"/>
      <c r="K251" s="11"/>
    </row>
    <row r="252" spans="1:11" s="18" customFormat="1" ht="61.5" hidden="1">
      <c r="A252" s="57" t="s">
        <v>267</v>
      </c>
      <c r="B252" s="166"/>
      <c r="C252" s="32"/>
      <c r="D252" s="90"/>
      <c r="I252" s="9"/>
      <c r="J252" s="11"/>
      <c r="K252" s="11"/>
    </row>
    <row r="253" spans="1:11" s="18" customFormat="1" ht="61.5" hidden="1">
      <c r="A253" s="51" t="s">
        <v>268</v>
      </c>
      <c r="B253" s="166"/>
      <c r="C253" s="32"/>
      <c r="D253" s="90"/>
      <c r="I253" s="9"/>
      <c r="J253" s="11"/>
      <c r="K253" s="11"/>
    </row>
    <row r="254" spans="1:11" s="18" customFormat="1" ht="61.5" hidden="1">
      <c r="A254" s="57" t="s">
        <v>269</v>
      </c>
      <c r="B254" s="166"/>
      <c r="C254" s="32"/>
      <c r="D254" s="90"/>
      <c r="I254" s="9"/>
      <c r="J254" s="11"/>
      <c r="K254" s="11"/>
    </row>
    <row r="255" spans="1:11" s="18" customFormat="1" ht="61.5" hidden="1">
      <c r="A255" s="51" t="s">
        <v>270</v>
      </c>
      <c r="B255" s="166"/>
      <c r="C255" s="32"/>
      <c r="D255" s="90"/>
      <c r="I255" s="9"/>
      <c r="J255" s="11"/>
      <c r="K255" s="11"/>
    </row>
    <row r="256" spans="1:11" s="18" customFormat="1" ht="34.5" customHeight="1" hidden="1">
      <c r="A256" s="57" t="s">
        <v>271</v>
      </c>
      <c r="B256" s="166"/>
      <c r="C256" s="32"/>
      <c r="D256" s="90"/>
      <c r="I256" s="9"/>
      <c r="J256" s="11"/>
      <c r="K256" s="11"/>
    </row>
    <row r="257" spans="1:11" s="18" customFormat="1" ht="38.25" customHeight="1" hidden="1">
      <c r="A257" s="51" t="s">
        <v>272</v>
      </c>
      <c r="B257" s="166"/>
      <c r="C257" s="32"/>
      <c r="D257" s="90"/>
      <c r="I257" s="9"/>
      <c r="J257" s="11"/>
      <c r="K257" s="11"/>
    </row>
    <row r="258" spans="1:11" s="18" customFormat="1" ht="61.5" hidden="1">
      <c r="A258" s="57" t="s">
        <v>273</v>
      </c>
      <c r="B258" s="166"/>
      <c r="C258" s="32"/>
      <c r="D258" s="90"/>
      <c r="I258" s="9"/>
      <c r="J258" s="11"/>
      <c r="K258" s="11"/>
    </row>
    <row r="259" spans="1:11" s="18" customFormat="1" ht="61.5" hidden="1">
      <c r="A259" s="51" t="s">
        <v>274</v>
      </c>
      <c r="B259" s="166"/>
      <c r="C259" s="32"/>
      <c r="D259" s="90"/>
      <c r="I259" s="9"/>
      <c r="J259" s="11"/>
      <c r="K259" s="11"/>
    </row>
    <row r="260" spans="1:11" s="18" customFormat="1" ht="30.75" hidden="1">
      <c r="A260" s="57" t="s">
        <v>275</v>
      </c>
      <c r="B260" s="166"/>
      <c r="C260" s="32"/>
      <c r="D260" s="90"/>
      <c r="I260" s="9"/>
      <c r="J260" s="11"/>
      <c r="K260" s="11"/>
    </row>
    <row r="261" spans="1:11" s="18" customFormat="1" ht="30.75" hidden="1">
      <c r="A261" s="51" t="s">
        <v>301</v>
      </c>
      <c r="B261" s="166"/>
      <c r="C261" s="32"/>
      <c r="D261" s="90"/>
      <c r="I261" s="9"/>
      <c r="J261" s="11"/>
      <c r="K261" s="11"/>
    </row>
    <row r="262" spans="1:11" s="18" customFormat="1" ht="30.75" hidden="1">
      <c r="A262" s="12" t="s">
        <v>302</v>
      </c>
      <c r="B262" s="166"/>
      <c r="C262" s="32"/>
      <c r="D262" s="90"/>
      <c r="I262" s="9"/>
      <c r="J262" s="11"/>
      <c r="K262" s="11"/>
    </row>
    <row r="263" spans="1:11" s="18" customFormat="1" ht="30.75" hidden="1">
      <c r="A263" s="51" t="s">
        <v>303</v>
      </c>
      <c r="B263" s="166"/>
      <c r="C263" s="32"/>
      <c r="D263" s="90"/>
      <c r="I263" s="9"/>
      <c r="J263" s="11"/>
      <c r="K263" s="11"/>
    </row>
    <row r="264" spans="1:11" s="18" customFormat="1" ht="61.5" hidden="1">
      <c r="A264" s="12" t="s">
        <v>304</v>
      </c>
      <c r="B264" s="166"/>
      <c r="C264" s="32"/>
      <c r="D264" s="90"/>
      <c r="I264" s="9"/>
      <c r="J264" s="11"/>
      <c r="K264" s="11"/>
    </row>
    <row r="265" spans="1:11" s="18" customFormat="1" ht="61.5" hidden="1">
      <c r="A265" s="51" t="s">
        <v>305</v>
      </c>
      <c r="B265" s="166"/>
      <c r="C265" s="32"/>
      <c r="D265" s="90"/>
      <c r="I265" s="9"/>
      <c r="J265" s="11"/>
      <c r="K265" s="11"/>
    </row>
    <row r="266" spans="1:11" s="18" customFormat="1" ht="61.5" hidden="1">
      <c r="A266" s="12" t="s">
        <v>306</v>
      </c>
      <c r="B266" s="166"/>
      <c r="C266" s="17">
        <v>-300000</v>
      </c>
      <c r="D266" s="90"/>
      <c r="I266" s="9"/>
      <c r="J266" s="11"/>
      <c r="K266" s="11"/>
    </row>
    <row r="267" spans="1:11" s="18" customFormat="1" ht="61.5" hidden="1">
      <c r="A267" s="51" t="s">
        <v>307</v>
      </c>
      <c r="B267" s="166"/>
      <c r="C267" s="17">
        <v>300000</v>
      </c>
      <c r="D267" s="90"/>
      <c r="I267" s="9"/>
      <c r="J267" s="11"/>
      <c r="K267" s="11"/>
    </row>
    <row r="268" spans="1:11" s="18" customFormat="1" ht="61.5" hidden="1">
      <c r="A268" s="12" t="s">
        <v>308</v>
      </c>
      <c r="B268" s="166"/>
      <c r="C268" s="32"/>
      <c r="D268" s="90"/>
      <c r="I268" s="9"/>
      <c r="J268" s="82"/>
      <c r="K268" s="81"/>
    </row>
    <row r="269" spans="1:11" s="18" customFormat="1" ht="92.25" hidden="1">
      <c r="A269" s="13" t="s">
        <v>309</v>
      </c>
      <c r="B269" s="152"/>
      <c r="C269" s="32"/>
      <c r="D269" s="90"/>
      <c r="I269" s="9"/>
      <c r="J269" s="83"/>
      <c r="K269" s="81"/>
    </row>
    <row r="270" spans="1:11" s="18" customFormat="1" ht="30.75" hidden="1">
      <c r="A270" s="43" t="s">
        <v>310</v>
      </c>
      <c r="B270" s="152"/>
      <c r="C270" s="32"/>
      <c r="D270" s="90"/>
      <c r="I270" s="9"/>
      <c r="J270" s="11"/>
      <c r="K270" s="11"/>
    </row>
    <row r="271" spans="1:11" s="18" customFormat="1" ht="30.75" hidden="1">
      <c r="A271" s="58" t="s">
        <v>170</v>
      </c>
      <c r="B271" s="152"/>
      <c r="C271" s="32"/>
      <c r="D271" s="90"/>
      <c r="I271" s="9"/>
      <c r="J271" s="11"/>
      <c r="K271" s="11"/>
    </row>
    <row r="272" spans="1:11" s="18" customFormat="1" ht="30.75" hidden="1">
      <c r="A272" s="13" t="s">
        <v>311</v>
      </c>
      <c r="B272" s="152"/>
      <c r="C272" s="32"/>
      <c r="D272" s="90"/>
      <c r="I272" s="9"/>
      <c r="J272" s="11"/>
      <c r="K272" s="11"/>
    </row>
    <row r="273" spans="1:11" s="18" customFormat="1" ht="30.75" hidden="1">
      <c r="A273" s="58" t="s">
        <v>226</v>
      </c>
      <c r="B273" s="152"/>
      <c r="C273" s="32"/>
      <c r="D273" s="90"/>
      <c r="I273" s="9"/>
      <c r="J273" s="11"/>
      <c r="K273" s="11"/>
    </row>
    <row r="274" spans="1:11" s="18" customFormat="1" ht="30.75" hidden="1">
      <c r="A274" s="59" t="s">
        <v>238</v>
      </c>
      <c r="B274" s="168"/>
      <c r="C274" s="32"/>
      <c r="D274" s="90"/>
      <c r="I274" s="9"/>
      <c r="J274" s="80"/>
      <c r="K274" s="81"/>
    </row>
    <row r="275" spans="1:11" s="18" customFormat="1" ht="92.25" hidden="1">
      <c r="A275" s="43" t="s">
        <v>69</v>
      </c>
      <c r="B275" s="152"/>
      <c r="C275" s="32"/>
      <c r="D275" s="90"/>
      <c r="I275" s="9"/>
      <c r="J275" s="80"/>
      <c r="K275" s="81"/>
    </row>
    <row r="276" spans="1:11" s="18" customFormat="1" ht="92.25" hidden="1">
      <c r="A276" s="60" t="s">
        <v>70</v>
      </c>
      <c r="B276" s="166"/>
      <c r="C276" s="32"/>
      <c r="D276" s="90"/>
      <c r="I276" s="9"/>
      <c r="J276" s="80"/>
      <c r="K276" s="81"/>
    </row>
    <row r="277" spans="1:11" s="18" customFormat="1" ht="92.25" hidden="1">
      <c r="A277" s="43" t="s">
        <v>71</v>
      </c>
      <c r="B277" s="152"/>
      <c r="C277" s="32"/>
      <c r="D277" s="90"/>
      <c r="I277" s="9"/>
      <c r="J277" s="80"/>
      <c r="K277" s="81"/>
    </row>
    <row r="278" spans="1:11" s="18" customFormat="1" ht="92.25" hidden="1">
      <c r="A278" s="60" t="s">
        <v>73</v>
      </c>
      <c r="B278" s="166"/>
      <c r="C278" s="32"/>
      <c r="D278" s="90"/>
      <c r="I278" s="9"/>
      <c r="J278" s="80"/>
      <c r="K278" s="81"/>
    </row>
    <row r="279" spans="1:11" s="18" customFormat="1" ht="61.5" hidden="1">
      <c r="A279" s="43" t="s">
        <v>74</v>
      </c>
      <c r="B279" s="152"/>
      <c r="C279" s="32"/>
      <c r="D279" s="90"/>
      <c r="I279" s="9"/>
      <c r="J279" s="80"/>
      <c r="K279" s="81"/>
    </row>
    <row r="280" spans="1:11" s="18" customFormat="1" ht="61.5" hidden="1">
      <c r="A280" s="60" t="s">
        <v>75</v>
      </c>
      <c r="B280" s="166"/>
      <c r="C280" s="32"/>
      <c r="D280" s="90"/>
      <c r="I280" s="9"/>
      <c r="J280" s="80"/>
      <c r="K280" s="81"/>
    </row>
    <row r="281" spans="1:11" s="18" customFormat="1" ht="61.5" hidden="1">
      <c r="A281" s="43" t="s">
        <v>76</v>
      </c>
      <c r="B281" s="152"/>
      <c r="C281" s="32"/>
      <c r="D281" s="90"/>
      <c r="I281" s="9"/>
      <c r="J281" s="80"/>
      <c r="K281" s="81"/>
    </row>
    <row r="282" spans="1:11" s="18" customFormat="1" ht="61.5" hidden="1">
      <c r="A282" s="60" t="s">
        <v>77</v>
      </c>
      <c r="B282" s="166"/>
      <c r="C282" s="32"/>
      <c r="D282" s="90"/>
      <c r="I282" s="9"/>
      <c r="J282" s="80"/>
      <c r="K282" s="81"/>
    </row>
    <row r="283" spans="1:11" s="18" customFormat="1" ht="61.5" hidden="1">
      <c r="A283" s="43" t="s">
        <v>78</v>
      </c>
      <c r="B283" s="152"/>
      <c r="C283" s="32"/>
      <c r="D283" s="90"/>
      <c r="I283" s="9"/>
      <c r="J283" s="80"/>
      <c r="K283" s="81"/>
    </row>
    <row r="284" spans="1:11" s="18" customFormat="1" ht="61.5" hidden="1">
      <c r="A284" s="60" t="s">
        <v>79</v>
      </c>
      <c r="B284" s="166"/>
      <c r="C284" s="32"/>
      <c r="D284" s="90"/>
      <c r="I284" s="9"/>
      <c r="J284" s="80"/>
      <c r="K284" s="81"/>
    </row>
    <row r="285" spans="1:11" s="18" customFormat="1" ht="61.5" hidden="1">
      <c r="A285" s="43" t="s">
        <v>80</v>
      </c>
      <c r="B285" s="152"/>
      <c r="C285" s="32"/>
      <c r="D285" s="90"/>
      <c r="I285" s="9"/>
      <c r="J285" s="80"/>
      <c r="K285" s="81"/>
    </row>
    <row r="286" spans="1:11" s="18" customFormat="1" ht="59.25" customHeight="1" hidden="1">
      <c r="A286" s="60" t="s">
        <v>81</v>
      </c>
      <c r="B286" s="166"/>
      <c r="C286" s="32"/>
      <c r="D286" s="90"/>
      <c r="I286" s="9"/>
      <c r="J286" s="80"/>
      <c r="K286" s="81"/>
    </row>
    <row r="287" spans="1:11" s="18" customFormat="1" ht="61.5" hidden="1">
      <c r="A287" s="43" t="s">
        <v>82</v>
      </c>
      <c r="B287" s="152"/>
      <c r="C287" s="32"/>
      <c r="D287" s="90"/>
      <c r="I287" s="9"/>
      <c r="J287" s="80"/>
      <c r="K287" s="81"/>
    </row>
    <row r="288" spans="1:11" s="18" customFormat="1" ht="61.5" hidden="1">
      <c r="A288" s="60" t="s">
        <v>83</v>
      </c>
      <c r="B288" s="166"/>
      <c r="C288" s="32"/>
      <c r="D288" s="90"/>
      <c r="I288" s="9"/>
      <c r="J288" s="80"/>
      <c r="K288" s="81"/>
    </row>
    <row r="289" spans="1:11" s="18" customFormat="1" ht="30.75" hidden="1">
      <c r="A289" s="43" t="s">
        <v>84</v>
      </c>
      <c r="B289" s="152"/>
      <c r="C289" s="32"/>
      <c r="D289" s="90"/>
      <c r="I289" s="9"/>
      <c r="J289" s="80"/>
      <c r="K289" s="81"/>
    </row>
    <row r="290" spans="1:11" s="18" customFormat="1" ht="30.75" hidden="1">
      <c r="A290" s="60" t="s">
        <v>85</v>
      </c>
      <c r="B290" s="166"/>
      <c r="C290" s="32"/>
      <c r="D290" s="90"/>
      <c r="I290" s="9"/>
      <c r="J290" s="80"/>
      <c r="K290" s="81"/>
    </row>
    <row r="291" spans="1:11" s="62" customFormat="1" ht="30.75" hidden="1">
      <c r="A291" s="61" t="s">
        <v>162</v>
      </c>
      <c r="B291" s="160"/>
      <c r="C291" s="19"/>
      <c r="D291" s="90"/>
      <c r="J291" s="63"/>
      <c r="K291" s="63"/>
    </row>
    <row r="292" spans="1:11" s="62" customFormat="1" ht="30.75" hidden="1">
      <c r="A292" s="25" t="s">
        <v>163</v>
      </c>
      <c r="B292" s="169"/>
      <c r="C292" s="19">
        <f>C293+C294+C295</f>
        <v>0</v>
      </c>
      <c r="D292" s="90"/>
      <c r="J292" s="63"/>
      <c r="K292" s="63"/>
    </row>
    <row r="293" spans="1:11" s="62" customFormat="1" ht="61.5" hidden="1">
      <c r="A293" s="64" t="s">
        <v>164</v>
      </c>
      <c r="B293" s="170"/>
      <c r="C293" s="7">
        <f>500000</f>
        <v>500000</v>
      </c>
      <c r="D293" s="90"/>
      <c r="J293" s="63"/>
      <c r="K293" s="63"/>
    </row>
    <row r="294" spans="1:11" s="18" customFormat="1" ht="30.75" hidden="1">
      <c r="A294" s="65" t="s">
        <v>165</v>
      </c>
      <c r="B294" s="171"/>
      <c r="C294" s="17"/>
      <c r="D294" s="90"/>
      <c r="I294" s="9"/>
      <c r="J294" s="11"/>
      <c r="K294" s="11"/>
    </row>
    <row r="295" spans="1:11" s="18" customFormat="1" ht="30" customHeight="1" hidden="1">
      <c r="A295" s="66" t="s">
        <v>300</v>
      </c>
      <c r="B295" s="168"/>
      <c r="C295" s="17">
        <v>-500000</v>
      </c>
      <c r="D295" s="90"/>
      <c r="J295" s="11"/>
      <c r="K295" s="11"/>
    </row>
    <row r="296" spans="1:11" s="18" customFormat="1" ht="5.25" customHeight="1" hidden="1">
      <c r="A296" s="66"/>
      <c r="B296" s="168"/>
      <c r="C296" s="17"/>
      <c r="D296" s="90"/>
      <c r="J296" s="11"/>
      <c r="K296" s="11"/>
    </row>
    <row r="297" spans="1:11" s="18" customFormat="1" ht="30.75" hidden="1">
      <c r="A297" s="30" t="s">
        <v>158</v>
      </c>
      <c r="B297" s="172"/>
      <c r="C297" s="67"/>
      <c r="D297" s="90"/>
      <c r="E297" s="68"/>
      <c r="J297" s="11"/>
      <c r="K297" s="11"/>
    </row>
    <row r="298" spans="1:11" s="71" customFormat="1" ht="6" customHeight="1" hidden="1">
      <c r="A298" s="66"/>
      <c r="B298" s="168"/>
      <c r="C298" s="69"/>
      <c r="D298" s="90"/>
      <c r="E298" s="70"/>
      <c r="F298" s="18"/>
      <c r="G298" s="18"/>
      <c r="J298" s="72"/>
      <c r="K298" s="72"/>
    </row>
    <row r="299" spans="1:11" s="18" customFormat="1" ht="30.75" hidden="1">
      <c r="A299" s="30" t="s">
        <v>234</v>
      </c>
      <c r="B299" s="172"/>
      <c r="C299" s="73"/>
      <c r="D299" s="90"/>
      <c r="E299" s="62"/>
      <c r="J299" s="11"/>
      <c r="K299" s="11"/>
    </row>
    <row r="300" spans="1:11" s="18" customFormat="1" ht="30.75" hidden="1">
      <c r="A300" s="30" t="s">
        <v>159</v>
      </c>
      <c r="B300" s="172"/>
      <c r="C300" s="74">
        <f>C301+C309</f>
        <v>0</v>
      </c>
      <c r="D300" s="90"/>
      <c r="E300" s="62"/>
      <c r="J300" s="11"/>
      <c r="K300" s="11"/>
    </row>
    <row r="301" spans="1:11" s="18" customFormat="1" ht="30.75" hidden="1">
      <c r="A301" s="20" t="s">
        <v>250</v>
      </c>
      <c r="B301" s="152"/>
      <c r="C301" s="75">
        <f>C302+C303+C308+C304+C305+C306</f>
        <v>-2000354</v>
      </c>
      <c r="D301" s="90"/>
      <c r="E301" s="62"/>
      <c r="J301" s="11"/>
      <c r="K301" s="11"/>
    </row>
    <row r="302" spans="1:11" s="18" customFormat="1" ht="61.5" hidden="1">
      <c r="A302" s="66" t="s">
        <v>160</v>
      </c>
      <c r="B302" s="168"/>
      <c r="C302" s="76">
        <v>-80000</v>
      </c>
      <c r="D302" s="90"/>
      <c r="E302" s="62"/>
      <c r="J302" s="11"/>
      <c r="K302" s="11"/>
    </row>
    <row r="303" spans="1:11" s="18" customFormat="1" ht="30.75" hidden="1">
      <c r="A303" s="66" t="s">
        <v>246</v>
      </c>
      <c r="B303" s="168"/>
      <c r="C303" s="17">
        <v>80000</v>
      </c>
      <c r="D303" s="90"/>
      <c r="J303" s="11"/>
      <c r="K303" s="11"/>
    </row>
    <row r="304" spans="1:11" s="18" customFormat="1" ht="30.75" hidden="1">
      <c r="A304" s="42" t="s">
        <v>312</v>
      </c>
      <c r="B304" s="152"/>
      <c r="C304" s="77"/>
      <c r="D304" s="90"/>
      <c r="J304" s="11">
        <v>-746972.85</v>
      </c>
      <c r="K304" s="11"/>
    </row>
    <row r="305" spans="1:11" s="18" customFormat="1" ht="61.5" hidden="1">
      <c r="A305" s="66" t="s">
        <v>227</v>
      </c>
      <c r="B305" s="168"/>
      <c r="C305" s="17">
        <v>391395.8</v>
      </c>
      <c r="D305" s="90"/>
      <c r="J305" s="11"/>
      <c r="K305" s="11"/>
    </row>
    <row r="306" spans="1:11" s="18" customFormat="1" ht="30.75" hidden="1">
      <c r="A306" s="66" t="s">
        <v>299</v>
      </c>
      <c r="B306" s="168"/>
      <c r="C306" s="7">
        <f>-1138368.65+746972.85</f>
        <v>-391395.79999999993</v>
      </c>
      <c r="D306" s="90"/>
      <c r="J306" s="11">
        <v>746972.85</v>
      </c>
      <c r="K306" s="11"/>
    </row>
    <row r="307" spans="1:11" s="18" customFormat="1" ht="30.75" hidden="1">
      <c r="A307" s="66"/>
      <c r="B307" s="168"/>
      <c r="C307" s="17"/>
      <c r="D307" s="90"/>
      <c r="J307" s="11"/>
      <c r="K307" s="11"/>
    </row>
    <row r="308" spans="1:11" s="18" customFormat="1" ht="61.5" hidden="1">
      <c r="A308" s="42" t="s">
        <v>252</v>
      </c>
      <c r="B308" s="152"/>
      <c r="C308" s="7">
        <v>-2000354</v>
      </c>
      <c r="D308" s="90"/>
      <c r="J308" s="11"/>
      <c r="K308" s="11"/>
    </row>
    <row r="309" spans="1:11" s="18" customFormat="1" ht="30.75" hidden="1">
      <c r="A309" s="59" t="s">
        <v>251</v>
      </c>
      <c r="B309" s="168"/>
      <c r="C309" s="32">
        <f>C310</f>
        <v>2000354</v>
      </c>
      <c r="D309" s="90"/>
      <c r="J309" s="11"/>
      <c r="K309" s="11"/>
    </row>
    <row r="310" spans="1:11" s="18" customFormat="1" ht="61.5" hidden="1">
      <c r="A310" s="42" t="s">
        <v>253</v>
      </c>
      <c r="B310" s="152"/>
      <c r="C310" s="7">
        <v>2000354</v>
      </c>
      <c r="D310" s="90"/>
      <c r="J310" s="11"/>
      <c r="K310" s="11"/>
    </row>
    <row r="311" spans="1:11" s="18" customFormat="1" ht="30.75" hidden="1">
      <c r="A311" s="34"/>
      <c r="B311" s="166"/>
      <c r="C311" s="7"/>
      <c r="D311" s="90"/>
      <c r="J311" s="11"/>
      <c r="K311" s="11"/>
    </row>
    <row r="312" spans="1:11" s="18" customFormat="1" ht="30.75" hidden="1">
      <c r="A312" s="48" t="s">
        <v>169</v>
      </c>
      <c r="B312" s="165"/>
      <c r="C312" s="21"/>
      <c r="D312" s="90"/>
      <c r="J312" s="11"/>
      <c r="K312" s="11"/>
    </row>
    <row r="313" spans="1:11" s="18" customFormat="1" ht="61.5" hidden="1">
      <c r="A313" s="42" t="s">
        <v>224</v>
      </c>
      <c r="B313" s="152"/>
      <c r="C313" s="17">
        <f>C314+C315</f>
        <v>0</v>
      </c>
      <c r="D313" s="90"/>
      <c r="J313" s="11"/>
      <c r="K313" s="11"/>
    </row>
    <row r="314" spans="1:11" s="18" customFormat="1" ht="30.75" hidden="1">
      <c r="A314" s="43" t="s">
        <v>313</v>
      </c>
      <c r="B314" s="152"/>
      <c r="C314" s="17">
        <v>-290000</v>
      </c>
      <c r="D314" s="90"/>
      <c r="J314" s="11"/>
      <c r="K314" s="11"/>
    </row>
    <row r="315" spans="1:11" s="18" customFormat="1" ht="30.75" hidden="1">
      <c r="A315" s="13" t="s">
        <v>314</v>
      </c>
      <c r="B315" s="152"/>
      <c r="C315" s="17">
        <v>290000</v>
      </c>
      <c r="D315" s="90"/>
      <c r="J315" s="11"/>
      <c r="K315" s="11"/>
    </row>
    <row r="316" spans="1:11" s="18" customFormat="1" ht="30.75" hidden="1">
      <c r="A316" s="23" t="s">
        <v>171</v>
      </c>
      <c r="B316" s="172"/>
      <c r="C316" s="21"/>
      <c r="D316" s="90"/>
      <c r="J316" s="11"/>
      <c r="K316" s="11"/>
    </row>
    <row r="317" spans="1:11" s="18" customFormat="1" ht="30.75" hidden="1">
      <c r="A317" s="59" t="s">
        <v>251</v>
      </c>
      <c r="B317" s="168"/>
      <c r="C317" s="7"/>
      <c r="D317" s="90"/>
      <c r="J317" s="11"/>
      <c r="K317" s="11"/>
    </row>
    <row r="318" spans="1:11" s="18" customFormat="1" ht="61.5" hidden="1">
      <c r="A318" s="43" t="s">
        <v>315</v>
      </c>
      <c r="B318" s="152"/>
      <c r="C318" s="7"/>
      <c r="D318" s="90"/>
      <c r="E318" s="62"/>
      <c r="F318" s="62"/>
      <c r="G318" s="62"/>
      <c r="H318" s="62"/>
      <c r="I318" s="62"/>
      <c r="J318" s="63"/>
      <c r="K318" s="63"/>
    </row>
    <row r="319" spans="1:11" s="18" customFormat="1" ht="61.5" hidden="1">
      <c r="A319" s="78" t="s">
        <v>316</v>
      </c>
      <c r="B319" s="168"/>
      <c r="C319" s="17"/>
      <c r="D319" s="90"/>
      <c r="E319" s="62"/>
      <c r="F319" s="62"/>
      <c r="G319" s="62"/>
      <c r="H319" s="62"/>
      <c r="I319" s="62"/>
      <c r="J319" s="63"/>
      <c r="K319" s="63"/>
    </row>
    <row r="320" spans="1:11" s="18" customFormat="1" ht="30.75">
      <c r="A320" s="87" t="s">
        <v>238</v>
      </c>
      <c r="B320" s="168"/>
      <c r="C320" s="102"/>
      <c r="D320" s="90"/>
      <c r="E320" s="62"/>
      <c r="F320" s="62"/>
      <c r="G320" s="62"/>
      <c r="H320" s="62"/>
      <c r="I320" s="62"/>
      <c r="J320" s="63"/>
      <c r="K320" s="63"/>
    </row>
    <row r="321" spans="1:11" s="18" customFormat="1" ht="61.5">
      <c r="A321" s="122" t="s">
        <v>23</v>
      </c>
      <c r="B321" s="168"/>
      <c r="C321" s="102"/>
      <c r="D321" s="90"/>
      <c r="E321" s="62"/>
      <c r="F321" s="62"/>
      <c r="G321" s="62"/>
      <c r="H321" s="62"/>
      <c r="I321" s="62"/>
      <c r="J321" s="63"/>
      <c r="K321" s="63"/>
    </row>
    <row r="322" spans="1:11" s="18" customFormat="1" ht="61.5">
      <c r="A322" s="194" t="s">
        <v>24</v>
      </c>
      <c r="B322" s="168"/>
      <c r="C322" s="102"/>
      <c r="D322" s="90"/>
      <c r="E322" s="62"/>
      <c r="F322" s="62"/>
      <c r="G322" s="62"/>
      <c r="H322" s="62"/>
      <c r="I322" s="62"/>
      <c r="J322" s="63"/>
      <c r="K322" s="63"/>
    </row>
    <row r="323" spans="1:11" s="18" customFormat="1" ht="9" customHeight="1">
      <c r="A323" s="78"/>
      <c r="B323" s="168"/>
      <c r="C323" s="113"/>
      <c r="D323" s="184"/>
      <c r="E323" s="62"/>
      <c r="F323" s="62"/>
      <c r="G323" s="62"/>
      <c r="H323" s="62"/>
      <c r="I323" s="62"/>
      <c r="J323" s="63"/>
      <c r="K323" s="63"/>
    </row>
    <row r="324" spans="1:11" ht="30.75">
      <c r="A324" s="79" t="s">
        <v>158</v>
      </c>
      <c r="B324" s="173"/>
      <c r="C324" s="114"/>
      <c r="D324" s="185"/>
      <c r="H324" s="8"/>
      <c r="J324" s="1"/>
      <c r="K324" s="1"/>
    </row>
    <row r="325" spans="1:4" s="8" customFormat="1" ht="7.5" customHeight="1">
      <c r="A325" s="87"/>
      <c r="B325" s="174"/>
      <c r="C325" s="136"/>
      <c r="D325" s="186"/>
    </row>
    <row r="326" spans="1:11" ht="30.75">
      <c r="A326" s="79" t="s">
        <v>159</v>
      </c>
      <c r="B326" s="143"/>
      <c r="C326" s="114"/>
      <c r="D326" s="185"/>
      <c r="H326" s="8"/>
      <c r="J326" s="1"/>
      <c r="K326" s="1"/>
    </row>
    <row r="327" spans="1:11" ht="30.75">
      <c r="A327" s="87" t="s">
        <v>250</v>
      </c>
      <c r="B327" s="90"/>
      <c r="C327" s="103">
        <f>C328+C329+C330+C331</f>
        <v>0</v>
      </c>
      <c r="D327" s="187"/>
      <c r="H327" s="8"/>
      <c r="J327" s="1"/>
      <c r="K327" s="1"/>
    </row>
    <row r="328" spans="1:11" ht="61.5">
      <c r="A328" s="115" t="s">
        <v>323</v>
      </c>
      <c r="B328" s="90">
        <v>1137422.85</v>
      </c>
      <c r="C328" s="102">
        <v>-310400</v>
      </c>
      <c r="D328" s="90">
        <f>B328+C328</f>
        <v>827022.8500000001</v>
      </c>
      <c r="H328" s="8"/>
      <c r="J328" s="1"/>
      <c r="K328" s="1"/>
    </row>
    <row r="329" spans="1:242" s="15" customFormat="1" ht="61.5">
      <c r="A329" s="116" t="s">
        <v>132</v>
      </c>
      <c r="B329" s="90">
        <v>0</v>
      </c>
      <c r="C329" s="102">
        <v>310400</v>
      </c>
      <c r="D329" s="90">
        <f>B329+C329</f>
        <v>310400</v>
      </c>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c r="DT329" s="14"/>
      <c r="DU329" s="14"/>
      <c r="DV329" s="14"/>
      <c r="DW329" s="14"/>
      <c r="DX329" s="14"/>
      <c r="DY329" s="14"/>
      <c r="DZ329" s="14"/>
      <c r="EA329" s="14"/>
      <c r="EB329" s="14"/>
      <c r="EC329" s="14"/>
      <c r="ED329" s="14"/>
      <c r="EE329" s="14"/>
      <c r="EF329" s="14"/>
      <c r="EG329" s="14"/>
      <c r="EH329" s="14"/>
      <c r="EI329" s="14"/>
      <c r="EJ329" s="14"/>
      <c r="EK329" s="14"/>
      <c r="EL329" s="14"/>
      <c r="EM329" s="14"/>
      <c r="EN329" s="14"/>
      <c r="EO329" s="14"/>
      <c r="EP329" s="14"/>
      <c r="EQ329" s="14"/>
      <c r="ER329" s="14"/>
      <c r="ES329" s="14"/>
      <c r="ET329" s="14"/>
      <c r="EU329" s="14"/>
      <c r="EV329" s="14"/>
      <c r="EW329" s="14"/>
      <c r="EX329" s="14"/>
      <c r="EY329" s="14"/>
      <c r="EZ329" s="14"/>
      <c r="FA329" s="14"/>
      <c r="FB329" s="14"/>
      <c r="FC329" s="14"/>
      <c r="FD329" s="14"/>
      <c r="FE329" s="14"/>
      <c r="FF329" s="14"/>
      <c r="FG329" s="14"/>
      <c r="FH329" s="14"/>
      <c r="FI329" s="14"/>
      <c r="FJ329" s="14"/>
      <c r="FK329" s="14"/>
      <c r="FL329" s="14"/>
      <c r="FM329" s="14"/>
      <c r="FN329" s="14"/>
      <c r="FO329" s="14"/>
      <c r="FP329" s="14"/>
      <c r="FQ329" s="14"/>
      <c r="FR329" s="14"/>
      <c r="FS329" s="14"/>
      <c r="FT329" s="14"/>
      <c r="FU329" s="14"/>
      <c r="FV329" s="14"/>
      <c r="FW329" s="14"/>
      <c r="FX329" s="14"/>
      <c r="FY329" s="14"/>
      <c r="FZ329" s="14"/>
      <c r="GA329" s="14"/>
      <c r="GB329" s="14"/>
      <c r="GC329" s="14"/>
      <c r="GD329" s="14"/>
      <c r="GE329" s="14"/>
      <c r="GF329" s="14"/>
      <c r="GG329" s="14"/>
      <c r="GH329" s="14"/>
      <c r="GI329" s="14"/>
      <c r="GJ329" s="14"/>
      <c r="GK329" s="14"/>
      <c r="GL329" s="14"/>
      <c r="GM329" s="14"/>
      <c r="GN329" s="14"/>
      <c r="GO329" s="14"/>
      <c r="GP329" s="14"/>
      <c r="GQ329" s="14"/>
      <c r="GR329" s="14"/>
      <c r="GS329" s="14"/>
      <c r="GT329" s="14"/>
      <c r="GU329" s="14"/>
      <c r="GV329" s="14"/>
      <c r="GW329" s="14"/>
      <c r="GX329" s="14"/>
      <c r="GY329" s="14"/>
      <c r="GZ329" s="14"/>
      <c r="HA329" s="14"/>
      <c r="HB329" s="14"/>
      <c r="HC329" s="14"/>
      <c r="HD329" s="14"/>
      <c r="HE329" s="14"/>
      <c r="HF329" s="14"/>
      <c r="HG329" s="14"/>
      <c r="HH329" s="14"/>
      <c r="HI329" s="14"/>
      <c r="HJ329" s="14"/>
      <c r="HK329" s="14"/>
      <c r="HL329" s="14"/>
      <c r="HM329" s="14"/>
      <c r="HN329" s="14"/>
      <c r="HO329" s="14"/>
      <c r="HP329" s="14"/>
      <c r="HQ329" s="14"/>
      <c r="HR329" s="14"/>
      <c r="HS329" s="14"/>
      <c r="HT329" s="14"/>
      <c r="HU329" s="14"/>
      <c r="HV329" s="14"/>
      <c r="HW329" s="14"/>
      <c r="HX329" s="14"/>
      <c r="HY329" s="14"/>
      <c r="HZ329" s="14"/>
      <c r="IA329" s="14"/>
      <c r="IB329" s="14"/>
      <c r="IC329" s="14"/>
      <c r="ID329" s="14"/>
      <c r="IE329" s="14"/>
      <c r="IF329" s="14"/>
      <c r="IG329" s="14"/>
      <c r="IH329" s="14"/>
    </row>
    <row r="330" spans="1:242" s="15" customFormat="1" ht="61.5">
      <c r="A330" s="115" t="s">
        <v>297</v>
      </c>
      <c r="B330" s="90">
        <v>2000000</v>
      </c>
      <c r="C330" s="102">
        <v>-2000000</v>
      </c>
      <c r="D330" s="90">
        <f>B330+C330</f>
        <v>0</v>
      </c>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c r="DV330" s="14"/>
      <c r="DW330" s="14"/>
      <c r="DX330" s="14"/>
      <c r="DY330" s="14"/>
      <c r="DZ330" s="14"/>
      <c r="EA330" s="14"/>
      <c r="EB330" s="14"/>
      <c r="EC330" s="14"/>
      <c r="ED330" s="14"/>
      <c r="EE330" s="14"/>
      <c r="EF330" s="14"/>
      <c r="EG330" s="14"/>
      <c r="EH330" s="14"/>
      <c r="EI330" s="14"/>
      <c r="EJ330" s="14"/>
      <c r="EK330" s="14"/>
      <c r="EL330" s="14"/>
      <c r="EM330" s="14"/>
      <c r="EN330" s="14"/>
      <c r="EO330" s="14"/>
      <c r="EP330" s="14"/>
      <c r="EQ330" s="14"/>
      <c r="ER330" s="14"/>
      <c r="ES330" s="14"/>
      <c r="ET330" s="14"/>
      <c r="EU330" s="14"/>
      <c r="EV330" s="14"/>
      <c r="EW330" s="14"/>
      <c r="EX330" s="14"/>
      <c r="EY330" s="14"/>
      <c r="EZ330" s="14"/>
      <c r="FA330" s="14"/>
      <c r="FB330" s="14"/>
      <c r="FC330" s="14"/>
      <c r="FD330" s="14"/>
      <c r="FE330" s="14"/>
      <c r="FF330" s="14"/>
      <c r="FG330" s="14"/>
      <c r="FH330" s="14"/>
      <c r="FI330" s="14"/>
      <c r="FJ330" s="14"/>
      <c r="FK330" s="14"/>
      <c r="FL330" s="14"/>
      <c r="FM330" s="14"/>
      <c r="FN330" s="14"/>
      <c r="FO330" s="14"/>
      <c r="FP330" s="14"/>
      <c r="FQ330" s="14"/>
      <c r="FR330" s="14"/>
      <c r="FS330" s="14"/>
      <c r="FT330" s="14"/>
      <c r="FU330" s="14"/>
      <c r="FV330" s="14"/>
      <c r="FW330" s="14"/>
      <c r="FX330" s="14"/>
      <c r="FY330" s="14"/>
      <c r="FZ330" s="14"/>
      <c r="GA330" s="14"/>
      <c r="GB330" s="14"/>
      <c r="GC330" s="14"/>
      <c r="GD330" s="14"/>
      <c r="GE330" s="14"/>
      <c r="GF330" s="14"/>
      <c r="GG330" s="14"/>
      <c r="GH330" s="14"/>
      <c r="GI330" s="14"/>
      <c r="GJ330" s="14"/>
      <c r="GK330" s="14"/>
      <c r="GL330" s="14"/>
      <c r="GM330" s="14"/>
      <c r="GN330" s="14"/>
      <c r="GO330" s="14"/>
      <c r="GP330" s="14"/>
      <c r="GQ330" s="14"/>
      <c r="GR330" s="14"/>
      <c r="GS330" s="14"/>
      <c r="GT330" s="14"/>
      <c r="GU330" s="14"/>
      <c r="GV330" s="14"/>
      <c r="GW330" s="14"/>
      <c r="GX330" s="14"/>
      <c r="GY330" s="14"/>
      <c r="GZ330" s="14"/>
      <c r="HA330" s="14"/>
      <c r="HB330" s="14"/>
      <c r="HC330" s="14"/>
      <c r="HD330" s="14"/>
      <c r="HE330" s="14"/>
      <c r="HF330" s="14"/>
      <c r="HG330" s="14"/>
      <c r="HH330" s="14"/>
      <c r="HI330" s="14"/>
      <c r="HJ330" s="14"/>
      <c r="HK330" s="14"/>
      <c r="HL330" s="14"/>
      <c r="HM330" s="14"/>
      <c r="HN330" s="14"/>
      <c r="HO330" s="14"/>
      <c r="HP330" s="14"/>
      <c r="HQ330" s="14"/>
      <c r="HR330" s="14"/>
      <c r="HS330" s="14"/>
      <c r="HT330" s="14"/>
      <c r="HU330" s="14"/>
      <c r="HV330" s="14"/>
      <c r="HW330" s="14"/>
      <c r="HX330" s="14"/>
      <c r="HY330" s="14"/>
      <c r="HZ330" s="14"/>
      <c r="IA330" s="14"/>
      <c r="IB330" s="14"/>
      <c r="IC330" s="14"/>
      <c r="ID330" s="14"/>
      <c r="IE330" s="14"/>
      <c r="IF330" s="14"/>
      <c r="IG330" s="14"/>
      <c r="IH330" s="14"/>
    </row>
    <row r="331" spans="1:242" s="15" customFormat="1" ht="61.5">
      <c r="A331" s="115" t="s">
        <v>298</v>
      </c>
      <c r="B331" s="90">
        <v>1120000</v>
      </c>
      <c r="C331" s="102">
        <v>2000000</v>
      </c>
      <c r="D331" s="90">
        <f>B331+C331</f>
        <v>3120000</v>
      </c>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c r="DT331" s="14"/>
      <c r="DU331" s="14"/>
      <c r="DV331" s="14"/>
      <c r="DW331" s="14"/>
      <c r="DX331" s="14"/>
      <c r="DY331" s="14"/>
      <c r="DZ331" s="14"/>
      <c r="EA331" s="14"/>
      <c r="EB331" s="14"/>
      <c r="EC331" s="14"/>
      <c r="ED331" s="14"/>
      <c r="EE331" s="14"/>
      <c r="EF331" s="14"/>
      <c r="EG331" s="14"/>
      <c r="EH331" s="14"/>
      <c r="EI331" s="14"/>
      <c r="EJ331" s="14"/>
      <c r="EK331" s="14"/>
      <c r="EL331" s="14"/>
      <c r="EM331" s="14"/>
      <c r="EN331" s="14"/>
      <c r="EO331" s="14"/>
      <c r="EP331" s="14"/>
      <c r="EQ331" s="14"/>
      <c r="ER331" s="14"/>
      <c r="ES331" s="14"/>
      <c r="ET331" s="14"/>
      <c r="EU331" s="14"/>
      <c r="EV331" s="14"/>
      <c r="EW331" s="14"/>
      <c r="EX331" s="14"/>
      <c r="EY331" s="14"/>
      <c r="EZ331" s="14"/>
      <c r="FA331" s="14"/>
      <c r="FB331" s="14"/>
      <c r="FC331" s="14"/>
      <c r="FD331" s="14"/>
      <c r="FE331" s="14"/>
      <c r="FF331" s="14"/>
      <c r="FG331" s="14"/>
      <c r="FH331" s="14"/>
      <c r="FI331" s="14"/>
      <c r="FJ331" s="14"/>
      <c r="FK331" s="14"/>
      <c r="FL331" s="14"/>
      <c r="FM331" s="14"/>
      <c r="FN331" s="14"/>
      <c r="FO331" s="14"/>
      <c r="FP331" s="14"/>
      <c r="FQ331" s="14"/>
      <c r="FR331" s="14"/>
      <c r="FS331" s="14"/>
      <c r="FT331" s="14"/>
      <c r="FU331" s="14"/>
      <c r="FV331" s="14"/>
      <c r="FW331" s="14"/>
      <c r="FX331" s="14"/>
      <c r="FY331" s="14"/>
      <c r="FZ331" s="14"/>
      <c r="GA331" s="14"/>
      <c r="GB331" s="14"/>
      <c r="GC331" s="14"/>
      <c r="GD331" s="14"/>
      <c r="GE331" s="14"/>
      <c r="GF331" s="14"/>
      <c r="GG331" s="14"/>
      <c r="GH331" s="14"/>
      <c r="GI331" s="14"/>
      <c r="GJ331" s="14"/>
      <c r="GK331" s="14"/>
      <c r="GL331" s="14"/>
      <c r="GM331" s="14"/>
      <c r="GN331" s="14"/>
      <c r="GO331" s="14"/>
      <c r="GP331" s="14"/>
      <c r="GQ331" s="14"/>
      <c r="GR331" s="14"/>
      <c r="GS331" s="14"/>
      <c r="GT331" s="14"/>
      <c r="GU331" s="14"/>
      <c r="GV331" s="14"/>
      <c r="GW331" s="14"/>
      <c r="GX331" s="14"/>
      <c r="GY331" s="14"/>
      <c r="GZ331" s="14"/>
      <c r="HA331" s="14"/>
      <c r="HB331" s="14"/>
      <c r="HC331" s="14"/>
      <c r="HD331" s="14"/>
      <c r="HE331" s="14"/>
      <c r="HF331" s="14"/>
      <c r="HG331" s="14"/>
      <c r="HH331" s="14"/>
      <c r="HI331" s="14"/>
      <c r="HJ331" s="14"/>
      <c r="HK331" s="14"/>
      <c r="HL331" s="14"/>
      <c r="HM331" s="14"/>
      <c r="HN331" s="14"/>
      <c r="HO331" s="14"/>
      <c r="HP331" s="14"/>
      <c r="HQ331" s="14"/>
      <c r="HR331" s="14"/>
      <c r="HS331" s="14"/>
      <c r="HT331" s="14"/>
      <c r="HU331" s="14"/>
      <c r="HV331" s="14"/>
      <c r="HW331" s="14"/>
      <c r="HX331" s="14"/>
      <c r="HY331" s="14"/>
      <c r="HZ331" s="14"/>
      <c r="IA331" s="14"/>
      <c r="IB331" s="14"/>
      <c r="IC331" s="14"/>
      <c r="ID331" s="14"/>
      <c r="IE331" s="14"/>
      <c r="IF331" s="14"/>
      <c r="IG331" s="14"/>
      <c r="IH331" s="14"/>
    </row>
    <row r="332" spans="1:11" ht="30.75">
      <c r="A332" s="110" t="s">
        <v>137</v>
      </c>
      <c r="B332" s="107"/>
      <c r="C332" s="102"/>
      <c r="D332" s="182"/>
      <c r="H332" s="8"/>
      <c r="J332" s="1"/>
      <c r="K332" s="1"/>
    </row>
    <row r="333" spans="1:11" s="18" customFormat="1" ht="30.75">
      <c r="A333" s="87" t="s">
        <v>250</v>
      </c>
      <c r="B333" s="159"/>
      <c r="C333" s="102"/>
      <c r="D333" s="182"/>
      <c r="J333" s="11"/>
      <c r="K333" s="11"/>
    </row>
    <row r="334" spans="1:11" ht="123">
      <c r="A334" s="122" t="s">
        <v>138</v>
      </c>
      <c r="B334" s="175"/>
      <c r="C334" s="102"/>
      <c r="D334" s="182"/>
      <c r="E334" s="137"/>
      <c r="F334" s="137"/>
      <c r="G334" s="137"/>
      <c r="H334" s="138"/>
      <c r="J334" s="1"/>
      <c r="K334" s="1"/>
    </row>
    <row r="335" spans="1:11" ht="153.75">
      <c r="A335" s="139" t="s">
        <v>139</v>
      </c>
      <c r="B335" s="150"/>
      <c r="C335" s="102"/>
      <c r="D335" s="182"/>
      <c r="E335" s="137"/>
      <c r="F335" s="137"/>
      <c r="G335" s="137"/>
      <c r="H335" s="138"/>
      <c r="J335" s="1"/>
      <c r="K335" s="1"/>
    </row>
  </sheetData>
  <sheetProtection/>
  <mergeCells count="2">
    <mergeCell ref="C1:D1"/>
    <mergeCell ref="A3:D3"/>
  </mergeCells>
  <printOptions/>
  <pageMargins left="0.52" right="0.25" top="0.7480314960629921" bottom="0.7480314960629921" header="0.31496062992125984" footer="0.31496062992125984"/>
  <pageSetup fitToHeight="6" fitToWidth="1" horizontalDpi="600" verticalDpi="600" orientation="portrait" paperSize="9" scale="31" r:id="rId1"/>
</worksheet>
</file>

<file path=xl/worksheets/sheet3.xml><?xml version="1.0" encoding="utf-8"?>
<worksheet xmlns="http://schemas.openxmlformats.org/spreadsheetml/2006/main" xmlns:r="http://schemas.openxmlformats.org/officeDocument/2006/relationships">
  <sheetPr>
    <pageSetUpPr fitToPage="1"/>
  </sheetPr>
  <dimension ref="A4:IE8"/>
  <sheetViews>
    <sheetView zoomScalePageLayoutView="0" workbookViewId="0" topLeftCell="A1">
      <selection activeCell="C4" sqref="C4"/>
    </sheetView>
  </sheetViews>
  <sheetFormatPr defaultColWidth="9.00390625" defaultRowHeight="12.75"/>
  <cols>
    <col min="1" max="1" width="100.875" style="0" customWidth="1"/>
    <col min="2" max="2" width="36.00390625" style="0" hidden="1" customWidth="1"/>
    <col min="3" max="3" width="32.00390625" style="0" customWidth="1"/>
  </cols>
  <sheetData>
    <row r="4" spans="1:239" s="97" customFormat="1" ht="41.25" customHeight="1">
      <c r="A4" s="6" t="s">
        <v>53</v>
      </c>
      <c r="B4" s="193">
        <f>B780+B807</f>
        <v>0</v>
      </c>
      <c r="C4" s="201">
        <v>7474273.03</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row>
    <row r="5" spans="1:239" s="97" customFormat="1" ht="32.25" customHeight="1">
      <c r="A5" s="6" t="s">
        <v>55</v>
      </c>
      <c r="B5" s="193">
        <f>B781+B808</f>
        <v>0</v>
      </c>
      <c r="C5" s="201">
        <f>5666633.95-16473.6</f>
        <v>5650160.350000001</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row>
    <row r="6" spans="1:239" s="97" customFormat="1" ht="32.25" customHeight="1">
      <c r="A6" s="202" t="s">
        <v>56</v>
      </c>
      <c r="B6" s="90"/>
      <c r="C6" s="203">
        <v>5450160.35</v>
      </c>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row>
    <row r="7" spans="1:239" s="97" customFormat="1" ht="32.25" customHeight="1">
      <c r="A7" s="202" t="s">
        <v>57</v>
      </c>
      <c r="B7" s="90"/>
      <c r="C7" s="203">
        <v>200000</v>
      </c>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row>
    <row r="8" spans="1:239" s="97" customFormat="1" ht="38.25" customHeight="1">
      <c r="A8" s="6" t="s">
        <v>54</v>
      </c>
      <c r="B8" s="193">
        <f>B782+B809</f>
        <v>0</v>
      </c>
      <c r="C8" s="201">
        <f>C4-C5</f>
        <v>1824112.6799999997</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row>
  </sheetData>
  <sheetProtection/>
  <printOptions/>
  <pageMargins left="0.7086614173228347" right="0.7086614173228347" top="0.7480314960629921" bottom="0.7480314960629921" header="0.31496062992125984" footer="0.31496062992125984"/>
  <pageSetup fitToHeight="2"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shevchenko</dc:creator>
  <cp:keywords/>
  <dc:description/>
  <cp:lastModifiedBy>plan3</cp:lastModifiedBy>
  <cp:lastPrinted>2016-10-13T08:57:24Z</cp:lastPrinted>
  <dcterms:created xsi:type="dcterms:W3CDTF">2009-04-24T05:41:18Z</dcterms:created>
  <dcterms:modified xsi:type="dcterms:W3CDTF">2016-10-13T09:15:15Z</dcterms:modified>
  <cp:category/>
  <cp:version/>
  <cp:contentType/>
  <cp:contentStatus/>
</cp:coreProperties>
</file>